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CB5CD1AA-02F8-4734-9587-A98D82C4D62B}" xr6:coauthVersionLast="47" xr6:coauthVersionMax="47" xr10:uidLastSave="{00000000-0000-0000-0000-000000000000}"/>
  <bookViews>
    <workbookView xWindow="-108" yWindow="-108" windowWidth="23256" windowHeight="1389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5" l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F30" i="20"/>
  <c r="E30" i="20"/>
  <c r="B30" i="20"/>
  <c r="G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C21" i="5" s="1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G28" i="7" l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<sst xmlns="http://schemas.openxmlformats.org/spreadsheetml/2006/main" count="1121" uniqueCount="610">
  <si>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</si>
  <si>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</si>
  <si>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</si>
  <si>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</si>
  <si>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</si>
  <si>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</si>
  <si>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</si>
  <si>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</si>
  <si>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</si>
  <si>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</si>
  <si>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</si>
  <si>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</si>
  <si>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</si>
  <si>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</si>
  <si>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</si>
  <si>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</si>
  <si>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</si>
  <si>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</si>
  <si>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</si>
  <si>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</si>
  <si>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</si>
  <si>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</si>
  <si>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</si>
  <si>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</si>
  <si>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</si>
  <si>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</si>
  <si>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</si>
  <si>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</si>
  <si>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</si>
  <si>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</si>
  <si>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</si>
  <si>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</si>
  <si>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</si>
  <si>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</si>
  <si>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</si>
  <si>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</si>
  <si>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</si>
  <si>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</si>
  <si>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</si>
  <si>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</si>
  <si>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</si>
  <si>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</si>
  <si>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</si>
  <si>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</si>
  <si>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</si>
  <si>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</si>
  <si>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</si>
  <si>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</si>
  <si>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</si>
  <si>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</si>
  <si>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</si>
  <si>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</si>
  <si>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</si>
  <si>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</si>
  <si>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</si>
  <si>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</si>
  <si>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</si>
  <si>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</si>
  <si>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</si>
  <si>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</si>
  <si>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</si>
  <si>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</si>
  <si>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</si>
  <si>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</si>
  <si>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</si>
  <si>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</si>
  <si>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</si>
  <si>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</si>
  <si>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</si>
  <si>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</si>
  <si>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</si>
  <si>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</si>
  <si>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</si>
  <si>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</si>
  <si>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</si>
  <si>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</si>
  <si>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</si>
  <si>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</si>
  <si>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</si>
  <si>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</si>
  <si>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</si>
  <si>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</si>
  <si>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</si>
  <si>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</si>
  <si>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</si>
  <si>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</si>
  <si>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</si>
  <si>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</si>
  <si>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</si>
  <si>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</si>
  <si>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</si>
  <si>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</si>
  <si>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</si>
  <si>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</si>
  <si>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</si>
  <si>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</si>
  <si>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</si>
  <si>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</si>
  <si>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</si>
  <si>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</si>
  <si>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</si>
  <si>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</si>
  <si>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</si>
  <si>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</si>
  <si>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</si>
  <si>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</si>
  <si>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</si>
  <si>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</si>
  <si>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</si>
  <si>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</si>
  <si>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</si>
  <si>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</si>
  <si>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</si>
  <si>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</si>
  <si>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</si>
  <si>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</si>
  <si>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</si>
  <si>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</si>
  <si>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</si>
  <si>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</si>
  <si>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</si>
  <si>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</si>
  <si>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</si>
  <si>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</si>
  <si>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</si>
  <si>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</si>
  <si>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</si>
  <si>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</si>
  <si>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</si>
  <si>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</si>
  <si>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</si>
  <si>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</si>
  <si>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</si>
  <si>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</si>
  <si>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</si>
  <si>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</si>
  <si>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</si>
  <si>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</si>
  <si>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</si>
  <si>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</si>
  <si>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</si>
  <si>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</si>
  <si>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</si>
  <si>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</si>
  <si>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</si>
  <si>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</si>
  <si>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</si>
  <si>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</si>
  <si>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</si>
  <si>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</si>
  <si>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</si>
  <si>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</si>
  <si>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</si>
  <si>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</si>
  <si>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</si>
  <si>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</si>
  <si>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</si>
  <si>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</si>
  <si>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</si>
  <si>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</si>
  <si>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</si>
  <si>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</si>
  <si>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</si>
  <si>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</si>
  <si>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</si>
  <si>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</si>
  <si>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</si>
  <si>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</si>
  <si>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</si>
  <si>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</si>
  <si>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</si>
  <si>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</si>
  <si>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</si>
  <si>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</si>
  <si>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</si>
  <si>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</si>
  <si>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</si>
  <si>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</si>
  <si>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</si>
  <si>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</si>
  <si>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</si>
  <si>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</si>
  <si>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</si>
  <si>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</si>
  <si>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</si>
  <si>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</si>
  <si>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</si>
  <si>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</si>
  <si>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</si>
  <si>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</si>
  <si>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</si>
  <si>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</si>
  <si>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</si>
  <si>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</si>
  <si>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</si>
  <si>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</si>
  <si>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</si>
  <si>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</si>
  <si>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</si>
  <si>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</si>
  <si>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</si>
  <si>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</si>
  <si>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</si>
  <si>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</si>
  <si>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</si>
  <si>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</si>
  <si>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</si>
  <si>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</si>
  <si>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</si>
  <si>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</si>
  <si>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</si>
  <si>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</si>
  <si>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</si>
  <si>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</si>
  <si>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</si>
  <si>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</si>
  <si>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</si>
  <si>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</si>
  <si>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</si>
  <si>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</si>
  <si>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</si>
  <si>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</si>
  <si>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</si>
  <si>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</si>
  <si>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</si>
  <si>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</si>
  <si>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</si>
  <si>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</si>
  <si>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</si>
  <si>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</si>
  <si>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</si>
  <si>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</si>
  <si>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</si>
  <si>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</si>
  <si>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</si>
  <si>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</si>
  <si>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</si>
  <si>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</si>
  <si>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</si>
  <si>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</si>
  <si>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</si>
  <si>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</si>
  <si>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</si>
  <si>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</si>
  <si>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</si>
  <si>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</si>
  <si>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</si>
  <si>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</si>
  <si>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</si>
  <si>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</si>
  <si>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</si>
  <si>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</si>
  <si>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</si>
  <si>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</si>
  <si>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</si>
  <si>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</si>
  <si>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</si>
  <si>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</si>
  <si>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</si>
  <si>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</si>
  <si>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</si>
  <si>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</si>
  <si>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</si>
  <si>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</si>
  <si>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</si>
  <si>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</si>
  <si>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</si>
  <si>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</si>
  <si>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</si>
  <si>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</si>
  <si>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</si>
  <si>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</si>
  <si>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</si>
  <si>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</si>
  <si>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</si>
  <si>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</si>
  <si>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</si>
  <si>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</si>
  <si>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</si>
  <si>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</si>
  <si>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</si>
  <si>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</si>
  <si>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</si>
  <si>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</si>
  <si>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</si>
  <si>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</si>
  <si>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</si>
  <si>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</si>
  <si>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</si>
  <si>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</si>
  <si>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</si>
  <si>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</si>
  <si>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</si>
  <si>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</si>
  <si>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</si>
  <si>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</si>
  <si>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</si>
  <si>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</si>
  <si>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</si>
  <si>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</si>
  <si>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</si>
  <si>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</si>
  <si>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</si>
  <si>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</si>
  <si>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</si>
  <si>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</si>
  <si>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</si>
  <si>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</si>
  <si>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</si>
  <si>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</si>
  <si>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</si>
  <si>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</si>
  <si>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</si>
  <si>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</si>
  <si>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</si>
  <si>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</si>
  <si>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</si>
  <si>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</si>
  <si>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</si>
  <si>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</si>
  <si>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</si>
  <si>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</si>
  <si>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</si>
  <si>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</si>
  <si>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</si>
  <si>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</si>
  <si>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</si>
  <si>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</si>
  <si>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</si>
  <si>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</si>
  <si>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</si>
  <si>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</si>
  <si>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</si>
  <si>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</si>
  <si>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</si>
  <si>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</si>
  <si>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</si>
  <si>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</si>
  <si>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</si>
  <si>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</si>
  <si>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</si>
  <si>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</si>
  <si>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</si>
  <si>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</si>
  <si>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</si>
  <si>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</si>
  <si>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</si>
  <si>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</si>
  <si>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</si>
  <si>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</si>
  <si>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</si>
  <si>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</si>
  <si>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</si>
  <si>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</si>
  <si>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</si>
  <si>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</si>
  <si>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</si>
  <si>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</si>
  <si>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</si>
  <si>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</si>
  <si>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</si>
  <si>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</si>
  <si>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</si>
  <si>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</si>
  <si>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</si>
  <si>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</si>
  <si>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</si>
  <si>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</si>
  <si>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</si>
  <si>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</si>
  <si>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</si>
  <si>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</si>
  <si>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</si>
  <si>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</si>
  <si>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</si>
  <si>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</si>
  <si>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</si>
  <si>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</si>
  <si>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</si>
  <si>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</si>
  <si>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</si>
  <si>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</si>
  <si>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</si>
  <si>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</si>
  <si>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</si>
  <si>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</si>
  <si>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</si>
  <si>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</si>
  <si>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</si>
  <si>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</si>
  <si>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</si>
  <si>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</si>
  <si>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</si>
  <si>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</si>
  <si>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</si>
  <si>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</si>
  <si>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</si>
  <si>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</si>
  <si>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</si>
  <si>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</si>
  <si>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</si>
  <si>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</si>
  <si>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</si>
  <si>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</si>
  <si>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</si>
  <si>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</si>
  <si>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</si>
  <si>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</si>
  <si>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</si>
  <si>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</si>
  <si>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</si>
  <si>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</si>
  <si>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</si>
  <si>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</si>
  <si>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</si>
  <si>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</si>
  <si>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</si>
  <si>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</si>
  <si>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</si>
  <si>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</si>
  <si>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</si>
  <si>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</si>
  <si>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</si>
  <si>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</si>
  <si>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</si>
  <si>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</si>
  <si>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</si>
  <si>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</si>
  <si>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</si>
  <si>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</si>
  <si>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</si>
  <si>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</si>
  <si>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</si>
  <si>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</si>
  <si>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</si>
  <si>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</si>
  <si>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</si>
  <si>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</si>
  <si>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</si>
  <si>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</si>
  <si>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</si>
  <si>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</si>
  <si>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</si>
  <si>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</si>
  <si>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</si>
  <si>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</si>
  <si>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</si>
  <si>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</si>
  <si>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</si>
  <si>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</si>
  <si>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</si>
  <si>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</si>
  <si>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</si>
  <si>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</si>
  <si>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</si>
  <si>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</si>
  <si>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</si>
  <si>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</si>
  <si>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</si>
  <si>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</si>
  <si>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</si>
  <si>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</si>
  <si>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</si>
  <si>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</si>
  <si>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</si>
  <si>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</si>
  <si>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</si>
  <si>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</si>
  <si>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</si>
  <si>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</si>
  <si>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</si>
  <si>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</si>
  <si>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</si>
  <si>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</si>
  <si>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</si>
  <si>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</si>
  <si>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</si>
  <si>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</si>
  <si>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</si>
  <si>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</si>
  <si>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</si>
  <si>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</si>
  <si>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</si>
  <si>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</si>
  <si>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</si>
  <si>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</si>
  <si>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</si>
  <si>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</si>
  <si>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</si>
  <si>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</si>
  <si>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</si>
  <si>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</si>
  <si>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</si>
  <si>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</si>
  <si>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</si>
  <si>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</si>
  <si>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</si>
  <si>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</si>
  <si>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</si>
  <si>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</si>
  <si>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</si>
  <si>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</si>
  <si>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</si>
  <si>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</si>
  <si>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</si>
  <si>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</si>
  <si>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</si>
  <si>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</si>
  <si>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</si>
  <si>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</si>
  <si>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</si>
  <si>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</si>
  <si>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</si>
  <si>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</si>
  <si>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</si>
  <si>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</si>
  <si>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</si>
  <si>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</si>
  <si>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</si>
  <si>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</si>
  <si>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</si>
  <si>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</si>
  <si>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</si>
  <si>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</si>
  <si>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</si>
  <si>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</si>
  <si>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</si>
  <si>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</si>
  <si>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</si>
  <si>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</si>
  <si>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</si>
  <si>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</si>
  <si>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</si>
  <si>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</si>
  <si>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</si>
  <si>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</si>
  <si>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</si>
  <si>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</si>
  <si>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</si>
  <si>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</si>
  <si>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</si>
  <si>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</si>
  <si>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</si>
  <si>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</si>
  <si>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</si>
  <si>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</si>
  <si>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</si>
  <si>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</si>
  <si>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</si>
  <si>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</si>
  <si>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</si>
  <si>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</si>
  <si>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</si>
  <si>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</si>
  <si>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</si>
  <si>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</si>
  <si>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</si>
  <si>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</si>
  <si>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</si>
  <si>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</si>
  <si>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</si>
  <si>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</si>
  <si>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</si>
  <si>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</si>
  <si>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</si>
  <si>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</si>
  <si>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</si>
  <si>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</si>
  <si>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</si>
  <si>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</si>
  <si>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</si>
  <si>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</si>
  <si>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</si>
  <si>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</si>
  <si>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</si>
  <si>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</si>
  <si>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</si>
  <si>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</si>
  <si>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</si>
  <si>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</si>
  <si>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</si>
  <si>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</si>
  <si>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</si>
  <si>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</si>
  <si>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</si>
  <si>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</si>
  <si>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</si>
  <si>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</si>
  <si>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</si>
  <si>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</si>
  <si>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</si>
  <si>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</si>
  <si>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</si>
  <si>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</si>
  <si>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</si>
  <si>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</si>
  <si>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</si>
  <si>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</si>
  <si>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</si>
  <si>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</si>
  <si>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</si>
  <si>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</si>
  <si>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Salmantino para las Personas con Discapacidad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</si>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</sst>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General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9"/>
      <name val="Arial Unicode MS"/>
      <family val="2"/>
    </font>
    <font>
      <sz val="12"/>
      <color theme="1"/>
      <name val="Calibri"/>
      <family val="2"/>
      <scheme val="minor"/>
    </font>
    <font>
      <b/>
      <sz val="11"/>
      <name val="Arial Unicode MS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4" fillId="0" borderId="0"/>
    <xf numFmtId="166" fontId="6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2" applyFont="1" applyAlignment="1" applyProtection="1">
      <alignment horizontal="center" vertical="top"/>
      <protection locked="0"/>
    </xf>
    <xf numFmtId="0" fontId="22" fillId="0" borderId="0" xfId="0" applyFont="1"/>
    <xf numFmtId="0" fontId="23" fillId="0" borderId="0" xfId="2" applyFont="1" applyAlignment="1" applyProtection="1">
      <alignment horizontal="center" vertical="top"/>
      <protection locked="0"/>
    </xf>
    <xf numFmtId="0" fontId="1" fillId="0" borderId="0" xfId="0" applyFont="1"/>
    <xf numFmtId="4" fontId="25" fillId="0" borderId="12" xfId="2" applyNumberFormat="1" applyFont="1" applyBorder="1" applyAlignment="1" applyProtection="1">
      <alignment vertical="top" wrapText="1"/>
      <protection locked="0"/>
    </xf>
    <xf numFmtId="4" fontId="24" fillId="0" borderId="14" xfId="13" applyNumberFormat="1" applyFont="1" applyBorder="1" applyAlignment="1" applyProtection="1">
      <alignment vertical="top"/>
      <protection locked="0"/>
    </xf>
    <xf numFmtId="0" fontId="26" fillId="0" borderId="0" xfId="2" applyFont="1" applyAlignment="1" applyProtection="1">
      <alignment vertical="top" wrapText="1"/>
      <protection locked="0"/>
    </xf>
    <xf numFmtId="4" fontId="25" fillId="0" borderId="12" xfId="5" applyNumberFormat="1" applyFont="1" applyBorder="1" applyProtection="1">
      <protection locked="0"/>
    </xf>
    <xf numFmtId="4" fontId="26" fillId="0" borderId="14" xfId="5" applyNumberFormat="1" applyFont="1" applyBorder="1" applyProtection="1">
      <protection locked="0"/>
    </xf>
    <xf numFmtId="4" fontId="25" fillId="0" borderId="13" xfId="5" applyNumberFormat="1" applyFont="1" applyBorder="1" applyProtection="1">
      <protection locked="0"/>
    </xf>
    <xf numFmtId="4" fontId="25" fillId="0" borderId="14" xfId="5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1" fillId="0" borderId="0" xfId="2" applyFont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2">
    <cellStyle name="=C:\WINNT\SYSTEM32\COMMAND.COM" xfId="6" xr:uid="{6C5F6641-AE6D-4969-9401-7046029BCF32}"/>
    <cellStyle name="Euro" xfId="7" xr:uid="{7FFC7538-4C69-4CCC-AE1A-EACAB3821A18}"/>
    <cellStyle name="Millares" xfId="1" builtinId="3"/>
    <cellStyle name="Millares 2" xfId="8" xr:uid="{4EC8A29B-2EFF-4506-BC4D-B62E15D3A264}"/>
    <cellStyle name="Millares 2 2" xfId="9" xr:uid="{EE8E32BA-79EE-4CAF-A800-C8031409291C}"/>
    <cellStyle name="Millares 2 3" xfId="10" xr:uid="{B30A47B0-289F-4764-953A-6FBABC640A92}"/>
    <cellStyle name="Millares 3" xfId="11" xr:uid="{5D1CC9A6-60FF-4A6B-9EF0-50BF179D45B2}"/>
    <cellStyle name="Moneda 2" xfId="12" xr:uid="{009494BC-0C80-4154-B3F6-235D6A7BBA58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3" xr:uid="{E8369441-5B6F-4D97-A733-01207EFC46A9}"/>
    <cellStyle name="Normal 3" xfId="15" xr:uid="{00DFD342-C773-4025-BE47-A3430B7843BB}"/>
    <cellStyle name="Normal 3 2" xfId="14" xr:uid="{563A0EBC-A1AA-4B9E-BCE4-28B8AC03CFCD}"/>
    <cellStyle name="Normal 4" xfId="16" xr:uid="{994E24C8-C703-4537-ACFD-E908876EE25E}"/>
    <cellStyle name="Normal 4 2" xfId="17" xr:uid="{EE6D0D03-AFCB-4E8B-BC6A-D6DDB45E0E27}"/>
    <cellStyle name="Normal 5" xfId="18" xr:uid="{F450D8D6-39EF-49F3-919F-36F87CA32522}"/>
    <cellStyle name="Normal 5 2" xfId="19" xr:uid="{F2EE1D10-BDF4-4F43-8119-9075C002D49E}"/>
    <cellStyle name="Normal 6" xfId="20" xr:uid="{E55F1961-652A-4541-94D4-ECC8F49D7328}"/>
    <cellStyle name="Normal 6 2" xfId="21" xr:uid="{1802352D-50A1-4171-949E-295CA2997187}"/>
    <cellStyle name="Normal 7" xfId="5" xr:uid="{98AB90A0-E3CB-4A6A-B564-E6D94D6A9DD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5"/>
  <sheetViews>
    <sheetView showGridLines="0" tabSelected="1" zoomScale="75" zoomScaleNormal="75" workbookViewId="0">
      <selection activeCell="B21" sqref="B21"/>
    </sheetView>
  </sheetViews>
  <sheetFormatPr baseColWidth="10" defaultColWidth="11" defaultRowHeight="14.4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>
      <c r="A1" s="171" t="s">
        <v>0</v>
      </c>
      <c r="B1" s="172"/>
      <c r="C1" s="172"/>
      <c r="D1" s="172"/>
      <c r="E1" s="172"/>
      <c r="F1" s="173"/>
    </row>
    <row r="2" spans="1:6" ht="15" customHeight="1">
      <c r="A2" s="110" t="s">
        <v>602</v>
      </c>
      <c r="B2" s="111"/>
      <c r="C2" s="111"/>
      <c r="D2" s="111"/>
      <c r="E2" s="111"/>
      <c r="F2" s="112"/>
    </row>
    <row r="3" spans="1:6" ht="15" customHeight="1">
      <c r="A3" s="113" t="s">
        <v>1</v>
      </c>
      <c r="B3" s="114"/>
      <c r="C3" s="114"/>
      <c r="D3" s="114"/>
      <c r="E3" s="114"/>
      <c r="F3" s="115"/>
    </row>
    <row r="4" spans="1:6" ht="12.9" customHeight="1">
      <c r="A4" s="113" t="s">
        <v>2</v>
      </c>
      <c r="B4" s="114"/>
      <c r="C4" s="114"/>
      <c r="D4" s="114"/>
      <c r="E4" s="114"/>
      <c r="F4" s="115"/>
    </row>
    <row r="5" spans="1:6" ht="12.9" customHeight="1">
      <c r="A5" s="116" t="s">
        <v>3</v>
      </c>
      <c r="B5" s="117"/>
      <c r="C5" s="117"/>
      <c r="D5" s="117"/>
      <c r="E5" s="117"/>
      <c r="F5" s="118"/>
    </row>
    <row r="6" spans="1:6" ht="41.4" customHeight="1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" customHeight="1">
      <c r="A7" s="43" t="s">
        <v>8</v>
      </c>
      <c r="B7" s="44"/>
      <c r="C7" s="44"/>
      <c r="D7" s="43" t="s">
        <v>9</v>
      </c>
      <c r="E7" s="44"/>
      <c r="F7" s="44"/>
    </row>
    <row r="8" spans="1:6">
      <c r="A8" s="2" t="s">
        <v>10</v>
      </c>
      <c r="B8" s="45"/>
      <c r="C8" s="45"/>
      <c r="D8" s="2" t="s">
        <v>11</v>
      </c>
      <c r="E8" s="45"/>
      <c r="F8" s="45"/>
    </row>
    <row r="9" spans="1:6">
      <c r="A9" s="46" t="s">
        <v>12</v>
      </c>
      <c r="B9" s="47">
        <f>SUM(B10:B16)</f>
        <v>2627092.71</v>
      </c>
      <c r="C9" s="47">
        <f>SUM(C10:C16)</f>
        <v>3008192.69</v>
      </c>
      <c r="D9" s="46" t="s">
        <v>13</v>
      </c>
      <c r="E9" s="47">
        <f>SUM(E10:E18)</f>
        <v>57956.480000000003</v>
      </c>
      <c r="F9" s="47">
        <f>SUM(F10:F18)</f>
        <v>130665.97</v>
      </c>
    </row>
    <row r="10" spans="1:6">
      <c r="A10" s="48" t="s">
        <v>14</v>
      </c>
      <c r="B10" s="47">
        <v>2627092.71</v>
      </c>
      <c r="C10" s="47">
        <v>3008192.69</v>
      </c>
      <c r="D10" s="48" t="s">
        <v>15</v>
      </c>
      <c r="E10" s="47">
        <v>0</v>
      </c>
      <c r="F10" s="47">
        <v>0</v>
      </c>
    </row>
    <row r="11" spans="1:6">
      <c r="A11" s="48" t="s">
        <v>16</v>
      </c>
      <c r="B11" s="47">
        <v>0</v>
      </c>
      <c r="C11" s="47">
        <v>0</v>
      </c>
      <c r="D11" s="48" t="s">
        <v>17</v>
      </c>
      <c r="E11" s="47">
        <v>57956.480000000003</v>
      </c>
      <c r="F11" s="47">
        <v>130665.97</v>
      </c>
    </row>
    <row r="12" spans="1:6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>
      <c r="A16" s="48" t="s">
        <v>26</v>
      </c>
      <c r="B16" s="47">
        <v>0</v>
      </c>
      <c r="C16" s="47">
        <v>0</v>
      </c>
      <c r="D16" s="48" t="s">
        <v>27</v>
      </c>
      <c r="E16" s="47">
        <v>0</v>
      </c>
      <c r="F16" s="47">
        <v>0</v>
      </c>
    </row>
    <row r="17" spans="1:6">
      <c r="A17" s="46" t="s">
        <v>28</v>
      </c>
      <c r="B17" s="47">
        <f>SUM(B18:B24)</f>
        <v>13951.52</v>
      </c>
      <c r="C17" s="47">
        <f>SUM(C18:C24)</f>
        <v>2560.89</v>
      </c>
      <c r="D17" s="48" t="s">
        <v>29</v>
      </c>
      <c r="E17" s="47">
        <v>0</v>
      </c>
      <c r="F17" s="47">
        <v>0</v>
      </c>
    </row>
    <row r="18" spans="1:6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0</v>
      </c>
      <c r="F19" s="47">
        <f>SUM(F20:F22)</f>
        <v>0</v>
      </c>
    </row>
    <row r="20" spans="1:6">
      <c r="A20" s="48" t="s">
        <v>34</v>
      </c>
      <c r="B20" s="47">
        <v>0</v>
      </c>
      <c r="C20" s="47">
        <v>0</v>
      </c>
      <c r="D20" s="48" t="s">
        <v>35</v>
      </c>
      <c r="E20" s="47">
        <v>0</v>
      </c>
      <c r="F20" s="47">
        <v>0</v>
      </c>
    </row>
    <row r="21" spans="1:6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>
      <c r="A24" s="48" t="s">
        <v>42</v>
      </c>
      <c r="B24" s="47">
        <v>13951.52</v>
      </c>
      <c r="C24" s="47">
        <v>2560.89</v>
      </c>
      <c r="D24" s="48" t="s">
        <v>43</v>
      </c>
      <c r="E24" s="47">
        <v>0</v>
      </c>
      <c r="F24" s="47">
        <v>0</v>
      </c>
    </row>
    <row r="25" spans="1:6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" customHeight="1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" customHeight="1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" customHeight="1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" customHeight="1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" customHeight="1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>
      <c r="A46" s="45"/>
      <c r="B46" s="49"/>
      <c r="C46" s="49"/>
      <c r="D46" s="45"/>
      <c r="E46" s="49"/>
      <c r="F46" s="49"/>
    </row>
    <row r="47" spans="1:6">
      <c r="A47" s="3" t="s">
        <v>86</v>
      </c>
      <c r="B47" s="4">
        <f>B9+B17+B25+B31+B37+B38+B41</f>
        <v>2641044.23</v>
      </c>
      <c r="C47" s="4">
        <f>C9+C17+C25+C31+C37+C38+C41</f>
        <v>3010753.58</v>
      </c>
      <c r="D47" s="2" t="s">
        <v>87</v>
      </c>
      <c r="E47" s="4">
        <f>E9+E19+E23+E26+E27+E31+E38+E42</f>
        <v>57956.480000000003</v>
      </c>
      <c r="F47" s="4">
        <f>F9+F19+F23+F26+F27+F31+F38+F42</f>
        <v>130665.97</v>
      </c>
    </row>
    <row r="48" spans="1:6">
      <c r="A48" s="45"/>
      <c r="B48" s="49"/>
      <c r="C48" s="49"/>
      <c r="D48" s="45"/>
      <c r="E48" s="49"/>
      <c r="F48" s="49"/>
    </row>
    <row r="49" spans="1:6">
      <c r="A49" s="2" t="s">
        <v>88</v>
      </c>
      <c r="B49" s="49"/>
      <c r="C49" s="49"/>
      <c r="D49" s="2" t="s">
        <v>89</v>
      </c>
      <c r="E49" s="49"/>
      <c r="F49" s="49"/>
    </row>
    <row r="50" spans="1:6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>
      <c r="A53" s="46" t="s">
        <v>96</v>
      </c>
      <c r="B53" s="47">
        <v>1121039.74</v>
      </c>
      <c r="C53" s="47">
        <v>1121039.74</v>
      </c>
      <c r="D53" s="46" t="s">
        <v>97</v>
      </c>
      <c r="E53" s="47">
        <v>0</v>
      </c>
      <c r="F53" s="47">
        <v>0</v>
      </c>
    </row>
    <row r="54" spans="1:6">
      <c r="A54" s="46" t="s">
        <v>98</v>
      </c>
      <c r="B54" s="47">
        <v>43000</v>
      </c>
      <c r="C54" s="47">
        <v>43000</v>
      </c>
      <c r="D54" s="46" t="s">
        <v>99</v>
      </c>
      <c r="E54" s="47">
        <v>0</v>
      </c>
      <c r="F54" s="47">
        <v>0</v>
      </c>
    </row>
    <row r="55" spans="1:6">
      <c r="A55" s="46" t="s">
        <v>100</v>
      </c>
      <c r="B55" s="47">
        <v>-387145.75</v>
      </c>
      <c r="C55" s="47">
        <v>-387145.75</v>
      </c>
      <c r="D55" s="50" t="s">
        <v>101</v>
      </c>
      <c r="E55" s="47">
        <v>0</v>
      </c>
      <c r="F55" s="47">
        <v>0</v>
      </c>
    </row>
    <row r="56" spans="1:6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>
      <c r="A59" s="45"/>
      <c r="B59" s="49"/>
      <c r="C59" s="49"/>
      <c r="D59" s="2" t="s">
        <v>106</v>
      </c>
      <c r="E59" s="4">
        <f>E47+E57</f>
        <v>57956.480000000003</v>
      </c>
      <c r="F59" s="4">
        <f>F47+F57</f>
        <v>130665.97</v>
      </c>
    </row>
    <row r="60" spans="1:6">
      <c r="A60" s="3" t="s">
        <v>107</v>
      </c>
      <c r="B60" s="4">
        <f>SUM(B50:B58)</f>
        <v>776893.99</v>
      </c>
      <c r="C60" s="4">
        <f>SUM(C50:C58)</f>
        <v>776893.99</v>
      </c>
      <c r="D60" s="45"/>
      <c r="E60" s="49"/>
      <c r="F60" s="49"/>
    </row>
    <row r="61" spans="1:6">
      <c r="A61" s="45"/>
      <c r="B61" s="49"/>
      <c r="C61" s="49"/>
      <c r="D61" s="51" t="s">
        <v>108</v>
      </c>
      <c r="E61" s="49"/>
      <c r="F61" s="49"/>
    </row>
    <row r="62" spans="1:6">
      <c r="A62" s="3" t="s">
        <v>109</v>
      </c>
      <c r="B62" s="4">
        <f>SUM(B47+B60)</f>
        <v>3417938.2199999997</v>
      </c>
      <c r="C62" s="4">
        <f>SUM(C47+C60)</f>
        <v>3787647.5700000003</v>
      </c>
      <c r="D62" s="45"/>
      <c r="E62" s="49"/>
      <c r="F62" s="49"/>
    </row>
    <row r="63" spans="1:6">
      <c r="A63" s="45"/>
      <c r="B63" s="45"/>
      <c r="C63" s="45"/>
      <c r="D63" s="52" t="s">
        <v>110</v>
      </c>
      <c r="E63" s="47">
        <f>SUM(E64:E66)</f>
        <v>0</v>
      </c>
      <c r="F63" s="47">
        <f>SUM(F64:F66)</f>
        <v>0</v>
      </c>
    </row>
    <row r="64" spans="1:6">
      <c r="A64" s="45"/>
      <c r="B64" s="45"/>
      <c r="C64" s="45"/>
      <c r="D64" s="46" t="s">
        <v>111</v>
      </c>
      <c r="E64" s="47">
        <v>0</v>
      </c>
      <c r="F64" s="47">
        <v>0</v>
      </c>
    </row>
    <row r="65" spans="1:6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>
      <c r="A67" s="45"/>
      <c r="B67" s="45"/>
      <c r="C67" s="45"/>
      <c r="D67" s="45"/>
      <c r="E67" s="49"/>
      <c r="F67" s="49"/>
    </row>
    <row r="68" spans="1:6">
      <c r="A68" s="45"/>
      <c r="B68" s="45"/>
      <c r="C68" s="45"/>
      <c r="D68" s="52" t="s">
        <v>114</v>
      </c>
      <c r="E68" s="47">
        <f>SUM(E69:E73)</f>
        <v>3359981.7399999998</v>
      </c>
      <c r="F68" s="47">
        <f>SUM(F69:F73)</f>
        <v>3656981.6</v>
      </c>
    </row>
    <row r="69" spans="1:6">
      <c r="A69" s="53"/>
      <c r="B69" s="45"/>
      <c r="C69" s="45"/>
      <c r="D69" s="46" t="s">
        <v>115</v>
      </c>
      <c r="E69" s="47">
        <v>639894.13</v>
      </c>
      <c r="F69" s="47">
        <v>1060541.23</v>
      </c>
    </row>
    <row r="70" spans="1:6">
      <c r="A70" s="53"/>
      <c r="B70" s="45"/>
      <c r="C70" s="45"/>
      <c r="D70" s="46" t="s">
        <v>116</v>
      </c>
      <c r="E70" s="47">
        <v>2720087.61</v>
      </c>
      <c r="F70" s="47">
        <v>2596440.37</v>
      </c>
    </row>
    <row r="71" spans="1:6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>
      <c r="A74" s="53"/>
      <c r="B74" s="45"/>
      <c r="C74" s="45"/>
      <c r="D74" s="45"/>
      <c r="E74" s="49"/>
      <c r="F74" s="49"/>
    </row>
    <row r="75" spans="1:6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>
      <c r="A78" s="53"/>
      <c r="B78" s="45"/>
      <c r="C78" s="45"/>
      <c r="D78" s="45"/>
      <c r="E78" s="49"/>
      <c r="F78" s="49"/>
    </row>
    <row r="79" spans="1:6">
      <c r="A79" s="53"/>
      <c r="B79" s="45"/>
      <c r="C79" s="45"/>
      <c r="D79" s="2" t="s">
        <v>123</v>
      </c>
      <c r="E79" s="4">
        <f>E63+E68+E75</f>
        <v>3359981.7399999998</v>
      </c>
      <c r="F79" s="4">
        <f>F63+F68+F75</f>
        <v>3656981.6</v>
      </c>
    </row>
    <row r="80" spans="1:6">
      <c r="A80" s="53"/>
      <c r="B80" s="45"/>
      <c r="C80" s="45"/>
      <c r="D80" s="45"/>
      <c r="E80" s="49"/>
      <c r="F80" s="49"/>
    </row>
    <row r="81" spans="1:6">
      <c r="A81" s="53"/>
      <c r="B81" s="45"/>
      <c r="C81" s="45"/>
      <c r="D81" s="2" t="s">
        <v>124</v>
      </c>
      <c r="E81" s="4">
        <f>E59+E79</f>
        <v>3417938.2199999997</v>
      </c>
      <c r="F81" s="4">
        <f>F59+F79</f>
        <v>3787647.5700000003</v>
      </c>
    </row>
    <row r="82" spans="1:6">
      <c r="A82" s="54"/>
      <c r="B82" s="55"/>
      <c r="C82" s="55"/>
      <c r="D82" s="55"/>
      <c r="E82" s="56"/>
      <c r="F82" s="56"/>
    </row>
    <row r="86" spans="1:6" ht="15.6">
      <c r="A86" s="161" t="s">
        <v>609</v>
      </c>
    </row>
    <row r="90" spans="1:6">
      <c r="A90" s="162" t="s">
        <v>603</v>
      </c>
      <c r="B90" s="163"/>
      <c r="C90" s="163"/>
      <c r="D90" s="162" t="s">
        <v>604</v>
      </c>
    </row>
    <row r="91" spans="1:6">
      <c r="A91" s="162" t="s">
        <v>605</v>
      </c>
      <c r="B91" s="163"/>
      <c r="C91" s="163"/>
      <c r="D91" s="162" t="s">
        <v>606</v>
      </c>
    </row>
    <row r="92" spans="1:6">
      <c r="A92" s="162" t="s">
        <v>607</v>
      </c>
      <c r="B92" s="163"/>
      <c r="C92" s="163"/>
      <c r="D92" s="162" t="s">
        <v>608</v>
      </c>
    </row>
    <row r="93" spans="1:6">
      <c r="A93" s="163"/>
      <c r="B93" s="163"/>
      <c r="C93" s="163"/>
      <c r="D93" s="163"/>
    </row>
    <row r="94" spans="1:6">
      <c r="A94" s="163"/>
      <c r="B94" s="163"/>
      <c r="C94" s="163"/>
      <c r="D94" s="163"/>
    </row>
    <row r="95" spans="1:6">
      <c r="A95" s="163"/>
      <c r="B95" s="163"/>
      <c r="C95" s="163"/>
      <c r="D95" s="16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10 B48:C52 B32:C46 B47 B11:C23 B25:C30 B56:C62 E1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9"/>
  <sheetViews>
    <sheetView showGridLines="0" zoomScale="75" zoomScaleNormal="75" workbookViewId="0">
      <selection activeCell="F17" sqref="F17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80" t="s">
        <v>455</v>
      </c>
      <c r="B1" s="172"/>
      <c r="C1" s="172"/>
      <c r="D1" s="172"/>
      <c r="E1" s="172"/>
      <c r="F1" s="172"/>
      <c r="G1" s="173"/>
    </row>
    <row r="2" spans="1:7">
      <c r="A2" s="192" t="str">
        <f>'Formato 1'!A2</f>
        <v>Instituto Salmantino para las Personas con Discapacidad</v>
      </c>
      <c r="B2" s="193"/>
      <c r="C2" s="193"/>
      <c r="D2" s="193"/>
      <c r="E2" s="193"/>
      <c r="F2" s="193"/>
      <c r="G2" s="194"/>
    </row>
    <row r="3" spans="1:7">
      <c r="A3" s="189" t="s">
        <v>456</v>
      </c>
      <c r="B3" s="190"/>
      <c r="C3" s="190"/>
      <c r="D3" s="190"/>
      <c r="E3" s="190"/>
      <c r="F3" s="190"/>
      <c r="G3" s="191"/>
    </row>
    <row r="4" spans="1:7">
      <c r="A4" s="189" t="s">
        <v>3</v>
      </c>
      <c r="B4" s="190"/>
      <c r="C4" s="190"/>
      <c r="D4" s="190"/>
      <c r="E4" s="190"/>
      <c r="F4" s="190"/>
      <c r="G4" s="191"/>
    </row>
    <row r="5" spans="1:7">
      <c r="A5" s="183" t="s">
        <v>457</v>
      </c>
      <c r="B5" s="184"/>
      <c r="C5" s="184"/>
      <c r="D5" s="184"/>
      <c r="E5" s="184"/>
      <c r="F5" s="184"/>
      <c r="G5" s="185"/>
    </row>
    <row r="6" spans="1:7" ht="28.8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>
      <c r="A7" s="26" t="s">
        <v>465</v>
      </c>
      <c r="B7" s="119">
        <f>SUM(B8:B19)</f>
        <v>6535072.0099999998</v>
      </c>
      <c r="C7" s="119">
        <f t="shared" ref="C7:G7" si="0">SUM(C8:C19)</f>
        <v>5750000</v>
      </c>
      <c r="D7" s="119">
        <f t="shared" si="0"/>
        <v>5400000</v>
      </c>
      <c r="E7" s="119">
        <f t="shared" si="0"/>
        <v>5110000</v>
      </c>
      <c r="F7" s="119">
        <f t="shared" si="0"/>
        <v>4900000</v>
      </c>
      <c r="G7" s="119">
        <f t="shared" si="0"/>
        <v>3500000</v>
      </c>
    </row>
    <row r="8" spans="1:7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472</v>
      </c>
      <c r="B14" s="165">
        <v>970000</v>
      </c>
      <c r="C14" s="75">
        <v>950000</v>
      </c>
      <c r="D14" s="75">
        <v>900000</v>
      </c>
      <c r="E14" s="75">
        <v>810000</v>
      </c>
      <c r="F14" s="75">
        <v>800000</v>
      </c>
      <c r="G14" s="75">
        <v>800000</v>
      </c>
    </row>
    <row r="15" spans="1:7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475</v>
      </c>
      <c r="B17" s="165">
        <v>5565072.0099999998</v>
      </c>
      <c r="C17" s="75">
        <v>4800000</v>
      </c>
      <c r="D17" s="75">
        <v>4500000</v>
      </c>
      <c r="E17" s="75">
        <v>4300000</v>
      </c>
      <c r="F17" s="75">
        <v>4100000</v>
      </c>
      <c r="G17" s="75">
        <v>2700000</v>
      </c>
    </row>
    <row r="18" spans="1:7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58" t="s">
        <v>478</v>
      </c>
      <c r="B20" s="75"/>
      <c r="C20" s="75"/>
      <c r="D20" s="75"/>
      <c r="E20" s="75"/>
      <c r="F20" s="75"/>
      <c r="G20" s="75"/>
    </row>
    <row r="21" spans="1:7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7" t="s">
        <v>478</v>
      </c>
      <c r="B27" s="76"/>
      <c r="C27" s="76"/>
      <c r="D27" s="76"/>
      <c r="E27" s="76"/>
      <c r="F27" s="76"/>
      <c r="G27" s="76"/>
    </row>
    <row r="28" spans="1:7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>
      <c r="A30" s="45" t="s">
        <v>478</v>
      </c>
      <c r="B30" s="78"/>
      <c r="C30" s="78"/>
      <c r="D30" s="78"/>
      <c r="E30" s="78"/>
      <c r="F30" s="78"/>
      <c r="G30" s="78"/>
    </row>
    <row r="31" spans="1:7" ht="14.4" customHeight="1">
      <c r="A31" s="3" t="s">
        <v>487</v>
      </c>
      <c r="B31" s="119">
        <f>B21+B7+B28</f>
        <v>6535072.0099999998</v>
      </c>
      <c r="C31" s="119">
        <f t="shared" ref="C31:G31" si="3">C21+C7+C28</f>
        <v>5750000</v>
      </c>
      <c r="D31" s="119">
        <f t="shared" si="3"/>
        <v>5400000</v>
      </c>
      <c r="E31" s="119">
        <f t="shared" si="3"/>
        <v>5110000</v>
      </c>
      <c r="F31" s="119">
        <f t="shared" si="3"/>
        <v>4900000</v>
      </c>
      <c r="G31" s="119">
        <f t="shared" si="3"/>
        <v>3500000</v>
      </c>
    </row>
    <row r="32" spans="1:7" ht="14.4" customHeight="1">
      <c r="A32" s="45"/>
      <c r="B32" s="141"/>
      <c r="C32" s="141"/>
      <c r="D32" s="141"/>
      <c r="E32" s="141"/>
      <c r="F32" s="141"/>
      <c r="G32" s="141"/>
    </row>
    <row r="33" spans="1:7">
      <c r="A33" s="144" t="s">
        <v>299</v>
      </c>
      <c r="B33" s="53"/>
      <c r="C33" s="53"/>
      <c r="D33" s="53"/>
      <c r="E33" s="53"/>
      <c r="F33" s="53"/>
      <c r="G33" s="53"/>
    </row>
    <row r="34" spans="1:7" ht="28.8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54"/>
      <c r="B37" s="54"/>
      <c r="C37" s="54"/>
      <c r="D37" s="54"/>
      <c r="E37" s="54"/>
      <c r="F37" s="54"/>
      <c r="G37" s="54"/>
    </row>
    <row r="41" spans="1:7" ht="15.6">
      <c r="A41" s="161" t="s">
        <v>609</v>
      </c>
    </row>
    <row r="45" spans="1:7">
      <c r="A45" s="162" t="s">
        <v>603</v>
      </c>
      <c r="B45" s="163"/>
      <c r="C45" s="163"/>
      <c r="D45" s="162" t="s">
        <v>604</v>
      </c>
    </row>
    <row r="46" spans="1:7">
      <c r="A46" s="162" t="s">
        <v>605</v>
      </c>
      <c r="B46" s="163"/>
      <c r="C46" s="163"/>
      <c r="D46" s="162" t="s">
        <v>606</v>
      </c>
    </row>
    <row r="47" spans="1:7">
      <c r="A47" s="162" t="s">
        <v>607</v>
      </c>
      <c r="B47" s="163"/>
      <c r="C47" s="163"/>
      <c r="D47" s="162" t="s">
        <v>608</v>
      </c>
    </row>
    <row r="48" spans="1:7">
      <c r="A48" s="163"/>
      <c r="B48" s="163"/>
      <c r="C48" s="163"/>
      <c r="D48" s="163"/>
    </row>
    <row r="49" spans="1:4">
      <c r="A49" s="163"/>
      <c r="B49" s="163"/>
      <c r="C49" s="163"/>
      <c r="D49" s="16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41"/>
  <sheetViews>
    <sheetView showGridLines="0" zoomScale="75" zoomScaleNormal="75" workbookViewId="0">
      <selection activeCell="G8" sqref="G8:G12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80" t="s">
        <v>490</v>
      </c>
      <c r="B1" s="172"/>
      <c r="C1" s="172"/>
      <c r="D1" s="172"/>
      <c r="E1" s="172"/>
      <c r="F1" s="172"/>
      <c r="G1" s="173"/>
    </row>
    <row r="2" spans="1:7">
      <c r="A2" s="192" t="str">
        <f>'Formato 1'!A2</f>
        <v>Instituto Salmantino para las Personas con Discapacidad</v>
      </c>
      <c r="B2" s="193"/>
      <c r="C2" s="193"/>
      <c r="D2" s="193"/>
      <c r="E2" s="193"/>
      <c r="F2" s="193"/>
      <c r="G2" s="194"/>
    </row>
    <row r="3" spans="1:7">
      <c r="A3" s="189" t="s">
        <v>491</v>
      </c>
      <c r="B3" s="190"/>
      <c r="C3" s="190"/>
      <c r="D3" s="190"/>
      <c r="E3" s="190"/>
      <c r="F3" s="190"/>
      <c r="G3" s="191"/>
    </row>
    <row r="4" spans="1:7">
      <c r="A4" s="189" t="s">
        <v>3</v>
      </c>
      <c r="B4" s="190"/>
      <c r="C4" s="190"/>
      <c r="D4" s="190"/>
      <c r="E4" s="190"/>
      <c r="F4" s="190"/>
      <c r="G4" s="191"/>
    </row>
    <row r="5" spans="1:7">
      <c r="A5" s="183" t="s">
        <v>457</v>
      </c>
      <c r="B5" s="184"/>
      <c r="C5" s="184"/>
      <c r="D5" s="184"/>
      <c r="E5" s="184"/>
      <c r="F5" s="184"/>
      <c r="G5" s="185"/>
    </row>
    <row r="6" spans="1:7" ht="28.8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>
      <c r="A7" s="26" t="s">
        <v>492</v>
      </c>
      <c r="B7" s="119">
        <f t="shared" ref="B7:G7" si="0">SUM(B8:B16)</f>
        <v>6535072.0100000007</v>
      </c>
      <c r="C7" s="119">
        <f t="shared" si="0"/>
        <v>5100000</v>
      </c>
      <c r="D7" s="119">
        <f t="shared" si="0"/>
        <v>4600000</v>
      </c>
      <c r="E7" s="119">
        <f t="shared" si="0"/>
        <v>4605000</v>
      </c>
      <c r="F7" s="119">
        <f t="shared" si="0"/>
        <v>3436000</v>
      </c>
      <c r="G7" s="119">
        <f t="shared" si="0"/>
        <v>3230000</v>
      </c>
    </row>
    <row r="8" spans="1:7">
      <c r="A8" s="58" t="s">
        <v>493</v>
      </c>
      <c r="B8" s="169">
        <v>5427053.6500000004</v>
      </c>
      <c r="C8" s="75">
        <v>4300000</v>
      </c>
      <c r="D8" s="75">
        <v>4100000</v>
      </c>
      <c r="E8" s="75">
        <v>4000000</v>
      </c>
      <c r="F8" s="75">
        <v>3000000</v>
      </c>
      <c r="G8" s="75">
        <v>2700000</v>
      </c>
    </row>
    <row r="9" spans="1:7" ht="15.75" customHeight="1">
      <c r="A9" s="58" t="s">
        <v>494</v>
      </c>
      <c r="B9" s="170">
        <v>436402.5</v>
      </c>
      <c r="C9" s="75">
        <v>350000</v>
      </c>
      <c r="D9" s="75">
        <v>200000</v>
      </c>
      <c r="E9" s="75">
        <v>305000</v>
      </c>
      <c r="F9" s="75">
        <v>301000</v>
      </c>
      <c r="G9" s="75">
        <v>300000</v>
      </c>
    </row>
    <row r="10" spans="1:7">
      <c r="A10" s="58" t="s">
        <v>495</v>
      </c>
      <c r="B10" s="170">
        <v>505615.86</v>
      </c>
      <c r="C10" s="75">
        <v>350000</v>
      </c>
      <c r="D10" s="75">
        <v>300000</v>
      </c>
      <c r="E10" s="75">
        <v>300000</v>
      </c>
      <c r="F10" s="75">
        <v>25000</v>
      </c>
      <c r="G10" s="75">
        <v>30000</v>
      </c>
    </row>
    <row r="11" spans="1:7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497</v>
      </c>
      <c r="B12" s="170">
        <v>166000</v>
      </c>
      <c r="C12" s="75">
        <v>100000</v>
      </c>
      <c r="D12" s="75">
        <v>0</v>
      </c>
      <c r="E12" s="75">
        <v>0</v>
      </c>
      <c r="F12" s="75">
        <v>110000</v>
      </c>
      <c r="G12" s="75">
        <v>200000</v>
      </c>
    </row>
    <row r="13" spans="1:7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478</v>
      </c>
      <c r="B28" s="78"/>
      <c r="C28" s="78"/>
      <c r="D28" s="78"/>
      <c r="E28" s="78"/>
      <c r="F28" s="78"/>
      <c r="G28" s="78"/>
    </row>
    <row r="29" spans="1:7" ht="14.4" customHeight="1">
      <c r="A29" s="3" t="s">
        <v>504</v>
      </c>
      <c r="B29" s="119">
        <f>B18+B7</f>
        <v>6535072.0100000007</v>
      </c>
      <c r="C29" s="119">
        <f t="shared" ref="C29:G29" si="2">C18+C7</f>
        <v>5100000</v>
      </c>
      <c r="D29" s="119">
        <f t="shared" si="2"/>
        <v>4600000</v>
      </c>
      <c r="E29" s="119">
        <f t="shared" si="2"/>
        <v>4605000</v>
      </c>
      <c r="F29" s="119">
        <f t="shared" si="2"/>
        <v>3436000</v>
      </c>
      <c r="G29" s="119">
        <f t="shared" si="2"/>
        <v>3230000</v>
      </c>
    </row>
    <row r="30" spans="1:7">
      <c r="A30" s="54"/>
      <c r="B30" s="54"/>
      <c r="C30" s="54"/>
      <c r="D30" s="54"/>
      <c r="E30" s="54"/>
      <c r="F30" s="54"/>
      <c r="G30" s="54"/>
    </row>
    <row r="34" spans="1:5" ht="15.6">
      <c r="A34" s="161" t="s">
        <v>609</v>
      </c>
    </row>
    <row r="38" spans="1:5">
      <c r="A38" s="166"/>
      <c r="D38" s="195"/>
      <c r="E38" s="195"/>
    </row>
    <row r="39" spans="1:5">
      <c r="A39" s="160" t="s">
        <v>603</v>
      </c>
      <c r="D39" s="160" t="s">
        <v>604</v>
      </c>
      <c r="E39" s="160"/>
    </row>
    <row r="40" spans="1:5">
      <c r="A40" s="160" t="s">
        <v>605</v>
      </c>
      <c r="D40" s="160" t="s">
        <v>606</v>
      </c>
      <c r="E40" s="160"/>
    </row>
    <row r="41" spans="1:5">
      <c r="A41" s="160" t="s">
        <v>607</v>
      </c>
      <c r="D41" s="160" t="s">
        <v>608</v>
      </c>
      <c r="E41" s="160"/>
    </row>
  </sheetData>
  <mergeCells count="6">
    <mergeCell ref="D38:E3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1 B13:G16 D12:E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50"/>
  <sheetViews>
    <sheetView showGridLines="0" zoomScale="75" zoomScaleNormal="75" workbookViewId="0">
      <selection activeCell="F17" sqref="F17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80" t="s">
        <v>505</v>
      </c>
      <c r="B1" s="172"/>
      <c r="C1" s="172"/>
      <c r="D1" s="172"/>
      <c r="E1" s="172"/>
      <c r="F1" s="172"/>
      <c r="G1" s="173"/>
    </row>
    <row r="2" spans="1:7">
      <c r="A2" s="192" t="str">
        <f>'Formato 1'!A2</f>
        <v>Instituto Salmantino para las Personas con Discapacidad</v>
      </c>
      <c r="B2" s="193"/>
      <c r="C2" s="193"/>
      <c r="D2" s="193"/>
      <c r="E2" s="193"/>
      <c r="F2" s="193"/>
      <c r="G2" s="194"/>
    </row>
    <row r="3" spans="1:7">
      <c r="A3" s="189" t="s">
        <v>506</v>
      </c>
      <c r="B3" s="190"/>
      <c r="C3" s="190"/>
      <c r="D3" s="190"/>
      <c r="E3" s="190"/>
      <c r="F3" s="190"/>
      <c r="G3" s="191"/>
    </row>
    <row r="4" spans="1:7">
      <c r="A4" s="189" t="s">
        <v>3</v>
      </c>
      <c r="B4" s="190"/>
      <c r="C4" s="190"/>
      <c r="D4" s="190"/>
      <c r="E4" s="190"/>
      <c r="F4" s="190"/>
      <c r="G4" s="191"/>
    </row>
    <row r="5" spans="1:7" ht="28.8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>
      <c r="A6" s="26" t="s">
        <v>514</v>
      </c>
      <c r="B6" s="119">
        <f>SUM(B7:B18)</f>
        <v>3500000</v>
      </c>
      <c r="C6" s="119">
        <f t="shared" ref="C6:G6" si="0">SUM(C7:C18)</f>
        <v>4900000</v>
      </c>
      <c r="D6" s="119">
        <f t="shared" si="0"/>
        <v>5110000</v>
      </c>
      <c r="E6" s="119">
        <f t="shared" si="0"/>
        <v>5400000</v>
      </c>
      <c r="F6" s="119">
        <f t="shared" si="0"/>
        <v>5750000</v>
      </c>
      <c r="G6" s="119">
        <f t="shared" si="0"/>
        <v>6535072.0099999998</v>
      </c>
    </row>
    <row r="7" spans="1:7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472</v>
      </c>
      <c r="B13" s="75">
        <v>800000</v>
      </c>
      <c r="C13" s="75">
        <v>800000</v>
      </c>
      <c r="D13" s="75">
        <v>810000</v>
      </c>
      <c r="E13" s="75">
        <v>900000</v>
      </c>
      <c r="F13" s="75">
        <v>950000</v>
      </c>
      <c r="G13" s="75">
        <v>970000</v>
      </c>
    </row>
    <row r="14" spans="1:7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475</v>
      </c>
      <c r="B16" s="75">
        <v>2700000</v>
      </c>
      <c r="C16" s="75">
        <v>4100000</v>
      </c>
      <c r="D16" s="75">
        <v>4300000</v>
      </c>
      <c r="E16" s="75">
        <v>4500000</v>
      </c>
      <c r="F16" s="75">
        <v>4800000</v>
      </c>
      <c r="G16" s="75">
        <v>5565072.0099999998</v>
      </c>
    </row>
    <row r="17" spans="1:7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58"/>
      <c r="B19" s="75"/>
      <c r="C19" s="75"/>
      <c r="D19" s="75"/>
      <c r="E19" s="75"/>
      <c r="F19" s="75"/>
      <c r="G19" s="75"/>
    </row>
    <row r="20" spans="1:7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/>
      <c r="B26" s="76"/>
      <c r="C26" s="76"/>
      <c r="D26" s="76"/>
      <c r="E26" s="76"/>
      <c r="F26" s="76"/>
      <c r="G26" s="76"/>
    </row>
    <row r="27" spans="1:7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>
      <c r="A29" s="45"/>
      <c r="B29" s="78"/>
      <c r="C29" s="78"/>
      <c r="D29" s="78"/>
      <c r="E29" s="78"/>
      <c r="F29" s="78"/>
      <c r="G29" s="78"/>
    </row>
    <row r="30" spans="1:7" ht="14.4" customHeight="1">
      <c r="A30" s="3" t="s">
        <v>517</v>
      </c>
      <c r="B30" s="119">
        <f>B20+B6+B27</f>
        <v>3500000</v>
      </c>
      <c r="C30" s="119">
        <f t="shared" ref="C30:G30" si="3">C20+C6+C27</f>
        <v>4900000</v>
      </c>
      <c r="D30" s="119">
        <f t="shared" si="3"/>
        <v>5110000</v>
      </c>
      <c r="E30" s="119">
        <f t="shared" si="3"/>
        <v>5400000</v>
      </c>
      <c r="F30" s="119">
        <f t="shared" si="3"/>
        <v>5750000</v>
      </c>
      <c r="G30" s="119">
        <f t="shared" si="3"/>
        <v>6535072.0099999998</v>
      </c>
    </row>
    <row r="31" spans="1:7" ht="14.4" customHeight="1">
      <c r="A31" s="45"/>
      <c r="B31" s="141"/>
      <c r="C31" s="141"/>
      <c r="D31" s="141"/>
      <c r="E31" s="141"/>
      <c r="F31" s="141"/>
      <c r="G31" s="141"/>
    </row>
    <row r="32" spans="1:7">
      <c r="A32" s="144" t="s">
        <v>299</v>
      </c>
      <c r="B32" s="53"/>
      <c r="C32" s="53"/>
      <c r="D32" s="53"/>
      <c r="E32" s="53"/>
      <c r="F32" s="53"/>
      <c r="G32" s="53"/>
    </row>
    <row r="33" spans="1:7" ht="28.8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54"/>
      <c r="B36" s="54"/>
      <c r="C36" s="54"/>
      <c r="D36" s="54"/>
      <c r="E36" s="54"/>
      <c r="F36" s="54"/>
      <c r="G36" s="54"/>
    </row>
    <row r="38" spans="1:7">
      <c r="A38" t="s">
        <v>518</v>
      </c>
    </row>
    <row r="39" spans="1:7">
      <c r="A39" t="s">
        <v>519</v>
      </c>
    </row>
    <row r="43" spans="1:7" ht="15.6">
      <c r="A43" s="161" t="s">
        <v>609</v>
      </c>
    </row>
    <row r="47" spans="1:7">
      <c r="A47" s="162" t="s">
        <v>603</v>
      </c>
      <c r="B47" s="163"/>
      <c r="C47" s="163"/>
      <c r="D47" s="162" t="s">
        <v>604</v>
      </c>
    </row>
    <row r="48" spans="1:7">
      <c r="A48" s="162" t="s">
        <v>605</v>
      </c>
      <c r="B48" s="163"/>
      <c r="C48" s="163"/>
      <c r="D48" s="162" t="s">
        <v>606</v>
      </c>
    </row>
    <row r="49" spans="1:4">
      <c r="A49" s="162" t="s">
        <v>607</v>
      </c>
      <c r="B49" s="163"/>
      <c r="C49" s="163"/>
      <c r="D49" s="162" t="s">
        <v>608</v>
      </c>
    </row>
    <row r="50" spans="1:4">
      <c r="A50" s="163"/>
      <c r="B50" s="163"/>
      <c r="C50" s="163"/>
      <c r="D50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 B14:F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44"/>
  <sheetViews>
    <sheetView showGridLines="0" zoomScale="75" zoomScaleNormal="75" workbookViewId="0">
      <selection activeCell="G18" sqref="G18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80" t="s">
        <v>520</v>
      </c>
      <c r="B1" s="172"/>
      <c r="C1" s="172"/>
      <c r="D1" s="172"/>
      <c r="E1" s="172"/>
      <c r="F1" s="172"/>
      <c r="G1" s="173"/>
    </row>
    <row r="2" spans="1:7">
      <c r="A2" s="192" t="str">
        <f>'Formato 1'!A2</f>
        <v>Instituto Salmantino para las Personas con Discapacidad</v>
      </c>
      <c r="B2" s="193"/>
      <c r="C2" s="193"/>
      <c r="D2" s="193"/>
      <c r="E2" s="193"/>
      <c r="F2" s="193"/>
      <c r="G2" s="194"/>
    </row>
    <row r="3" spans="1:7">
      <c r="A3" s="189" t="s">
        <v>521</v>
      </c>
      <c r="B3" s="190"/>
      <c r="C3" s="190"/>
      <c r="D3" s="190"/>
      <c r="E3" s="190"/>
      <c r="F3" s="190"/>
      <c r="G3" s="191"/>
    </row>
    <row r="4" spans="1:7">
      <c r="A4" s="189" t="s">
        <v>3</v>
      </c>
      <c r="B4" s="190"/>
      <c r="C4" s="190"/>
      <c r="D4" s="190"/>
      <c r="E4" s="190"/>
      <c r="F4" s="190"/>
      <c r="G4" s="191"/>
    </row>
    <row r="5" spans="1:7" ht="28.8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>
      <c r="A6" s="26" t="s">
        <v>492</v>
      </c>
      <c r="B6" s="119">
        <f t="shared" ref="B6:G6" si="0">SUM(B7:B15)</f>
        <v>3230000</v>
      </c>
      <c r="C6" s="119">
        <f t="shared" si="0"/>
        <v>3436000</v>
      </c>
      <c r="D6" s="119">
        <f t="shared" si="0"/>
        <v>4605000</v>
      </c>
      <c r="E6" s="119">
        <f t="shared" si="0"/>
        <v>4600000</v>
      </c>
      <c r="F6" s="119">
        <f t="shared" si="0"/>
        <v>5100000</v>
      </c>
      <c r="G6" s="119">
        <f t="shared" si="0"/>
        <v>6535072.0100000007</v>
      </c>
    </row>
    <row r="7" spans="1:7">
      <c r="A7" s="58" t="s">
        <v>493</v>
      </c>
      <c r="B7" s="75">
        <v>2700000</v>
      </c>
      <c r="C7" s="75">
        <v>3000000</v>
      </c>
      <c r="D7" s="75">
        <v>4000000</v>
      </c>
      <c r="E7" s="75">
        <v>4100000</v>
      </c>
      <c r="F7" s="75">
        <v>4300000</v>
      </c>
      <c r="G7" s="75">
        <v>5427053.6500000004</v>
      </c>
    </row>
    <row r="8" spans="1:7" ht="15.75" customHeight="1">
      <c r="A8" s="58" t="s">
        <v>494</v>
      </c>
      <c r="B8" s="75">
        <v>300000</v>
      </c>
      <c r="C8" s="75">
        <v>301000</v>
      </c>
      <c r="D8" s="75">
        <v>305000</v>
      </c>
      <c r="E8" s="75">
        <v>200000</v>
      </c>
      <c r="F8" s="75">
        <v>350000</v>
      </c>
      <c r="G8" s="75">
        <v>436402.5</v>
      </c>
    </row>
    <row r="9" spans="1:7">
      <c r="A9" s="58" t="s">
        <v>495</v>
      </c>
      <c r="B9" s="75">
        <v>30000</v>
      </c>
      <c r="C9" s="75">
        <v>25000</v>
      </c>
      <c r="D9" s="75">
        <v>300000</v>
      </c>
      <c r="E9" s="75">
        <v>300000</v>
      </c>
      <c r="F9" s="75">
        <v>350000</v>
      </c>
      <c r="G9" s="75">
        <v>505615.86</v>
      </c>
    </row>
    <row r="10" spans="1:7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497</v>
      </c>
      <c r="B11" s="75">
        <v>200000</v>
      </c>
      <c r="C11" s="75">
        <v>110000</v>
      </c>
      <c r="D11" s="75">
        <v>0</v>
      </c>
      <c r="E11" s="75">
        <v>0</v>
      </c>
      <c r="F11" s="75">
        <v>100000</v>
      </c>
      <c r="G11" s="75">
        <v>166000</v>
      </c>
    </row>
    <row r="12" spans="1:7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/>
      <c r="B16" s="75"/>
      <c r="C16" s="75"/>
      <c r="D16" s="75"/>
      <c r="E16" s="75"/>
      <c r="F16" s="75"/>
      <c r="G16" s="75"/>
    </row>
    <row r="17" spans="1:7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45" t="s">
        <v>478</v>
      </c>
      <c r="B27" s="78"/>
      <c r="C27" s="78"/>
      <c r="D27" s="78"/>
      <c r="E27" s="78"/>
      <c r="F27" s="78"/>
      <c r="G27" s="78"/>
    </row>
    <row r="28" spans="1:7" ht="14.4" customHeight="1">
      <c r="A28" s="3" t="s">
        <v>504</v>
      </c>
      <c r="B28" s="119">
        <f>B17+B6</f>
        <v>3230000</v>
      </c>
      <c r="C28" s="119">
        <f t="shared" ref="C28:G28" si="2">C17+C6</f>
        <v>3436000</v>
      </c>
      <c r="D28" s="119">
        <f t="shared" si="2"/>
        <v>4605000</v>
      </c>
      <c r="E28" s="119">
        <f t="shared" si="2"/>
        <v>4600000</v>
      </c>
      <c r="F28" s="119">
        <f t="shared" si="2"/>
        <v>5100000</v>
      </c>
      <c r="G28" s="119">
        <f t="shared" si="2"/>
        <v>6535072.0100000007</v>
      </c>
    </row>
    <row r="29" spans="1:7">
      <c r="A29" s="54"/>
      <c r="B29" s="54"/>
      <c r="C29" s="54"/>
      <c r="D29" s="54"/>
      <c r="E29" s="54"/>
      <c r="F29" s="54"/>
      <c r="G29" s="54"/>
    </row>
    <row r="31" spans="1:7">
      <c r="A31" t="s">
        <v>522</v>
      </c>
    </row>
    <row r="32" spans="1:7">
      <c r="A32" t="s">
        <v>523</v>
      </c>
    </row>
    <row r="36" spans="1:4" ht="15.6">
      <c r="A36" s="161" t="s">
        <v>609</v>
      </c>
    </row>
    <row r="40" spans="1:4">
      <c r="A40" s="162" t="s">
        <v>603</v>
      </c>
      <c r="B40" s="163"/>
      <c r="C40" s="163"/>
      <c r="D40" s="162" t="s">
        <v>604</v>
      </c>
    </row>
    <row r="41" spans="1:4">
      <c r="A41" s="162" t="s">
        <v>605</v>
      </c>
      <c r="B41" s="163"/>
      <c r="C41" s="163"/>
      <c r="D41" s="162" t="s">
        <v>606</v>
      </c>
    </row>
    <row r="42" spans="1:4">
      <c r="A42" s="162" t="s">
        <v>607</v>
      </c>
      <c r="B42" s="163"/>
      <c r="C42" s="163"/>
      <c r="D42" s="162" t="s">
        <v>608</v>
      </c>
    </row>
    <row r="43" spans="1:4">
      <c r="A43" s="163"/>
      <c r="B43" s="163"/>
      <c r="C43" s="163"/>
      <c r="D43" s="163"/>
    </row>
    <row r="44" spans="1:4">
      <c r="A44" s="163"/>
      <c r="B44" s="163"/>
      <c r="C44" s="163"/>
      <c r="D44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8"/>
  <sheetViews>
    <sheetView showGridLines="0" zoomScale="75" zoomScaleNormal="75" workbookViewId="0">
      <selection activeCell="F70" sqref="F70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180" t="s">
        <v>524</v>
      </c>
      <c r="B1" s="172"/>
      <c r="C1" s="172"/>
      <c r="D1" s="172"/>
      <c r="E1" s="172"/>
      <c r="F1" s="172"/>
    </row>
    <row r="2" spans="1:6">
      <c r="A2" s="192" t="str">
        <f>'Formato 1'!A2</f>
        <v>Instituto Salmantino para las Personas con Discapacidad</v>
      </c>
      <c r="B2" s="193"/>
      <c r="C2" s="193"/>
      <c r="D2" s="193"/>
      <c r="E2" s="193"/>
      <c r="F2" s="194"/>
    </row>
    <row r="3" spans="1:6">
      <c r="A3" s="189" t="s">
        <v>525</v>
      </c>
      <c r="B3" s="190"/>
      <c r="C3" s="190"/>
      <c r="D3" s="190"/>
      <c r="E3" s="190"/>
      <c r="F3" s="191"/>
    </row>
    <row r="4" spans="1:6" ht="28.8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>
      <c r="A5" s="143" t="s">
        <v>531</v>
      </c>
      <c r="B5" s="148"/>
      <c r="C5" s="148"/>
      <c r="D5" s="148"/>
      <c r="E5" s="148"/>
      <c r="F5" s="148"/>
    </row>
    <row r="6" spans="1:6">
      <c r="A6" s="146" t="s">
        <v>532</v>
      </c>
      <c r="B6" s="145"/>
      <c r="C6" s="145"/>
      <c r="D6" s="145"/>
      <c r="E6" s="145"/>
      <c r="F6" s="145"/>
    </row>
    <row r="7" spans="1:6" ht="15.75" customHeight="1">
      <c r="A7" s="146" t="s">
        <v>533</v>
      </c>
      <c r="B7" s="145"/>
      <c r="C7" s="145"/>
      <c r="D7" s="145"/>
      <c r="E7" s="145"/>
      <c r="F7" s="145"/>
    </row>
    <row r="8" spans="1:6">
      <c r="A8" s="147"/>
      <c r="B8" s="145"/>
      <c r="C8" s="145"/>
      <c r="D8" s="145"/>
      <c r="E8" s="145"/>
      <c r="F8" s="145"/>
    </row>
    <row r="9" spans="1:6">
      <c r="A9" s="152" t="s">
        <v>534</v>
      </c>
      <c r="B9" s="145"/>
      <c r="C9" s="145"/>
      <c r="D9" s="145"/>
      <c r="E9" s="145"/>
      <c r="F9" s="145"/>
    </row>
    <row r="10" spans="1:6">
      <c r="A10" s="146" t="s">
        <v>535</v>
      </c>
      <c r="B10" s="155"/>
      <c r="C10" s="155"/>
      <c r="D10" s="155"/>
      <c r="E10" s="155"/>
      <c r="F10" s="155"/>
    </row>
    <row r="11" spans="1:6">
      <c r="A11" s="67" t="s">
        <v>536</v>
      </c>
      <c r="B11" s="155"/>
      <c r="C11" s="155"/>
      <c r="D11" s="155"/>
      <c r="E11" s="155"/>
      <c r="F11" s="155"/>
    </row>
    <row r="12" spans="1:6">
      <c r="A12" s="67" t="s">
        <v>537</v>
      </c>
      <c r="B12" s="155"/>
      <c r="C12" s="155"/>
      <c r="D12" s="155"/>
      <c r="E12" s="155"/>
      <c r="F12" s="155"/>
    </row>
    <row r="13" spans="1:6">
      <c r="A13" s="67" t="s">
        <v>538</v>
      </c>
      <c r="B13" s="155"/>
      <c r="C13" s="155"/>
      <c r="D13" s="155"/>
      <c r="E13" s="155"/>
      <c r="F13" s="155"/>
    </row>
    <row r="14" spans="1:6">
      <c r="A14" s="146" t="s">
        <v>539</v>
      </c>
      <c r="B14" s="155"/>
      <c r="C14" s="155"/>
      <c r="D14" s="155"/>
      <c r="E14" s="155"/>
      <c r="F14" s="155"/>
    </row>
    <row r="15" spans="1:6">
      <c r="A15" s="67" t="s">
        <v>536</v>
      </c>
      <c r="B15" s="155"/>
      <c r="C15" s="155"/>
      <c r="D15" s="155"/>
      <c r="E15" s="155"/>
      <c r="F15" s="155"/>
    </row>
    <row r="16" spans="1:6">
      <c r="A16" s="67" t="s">
        <v>537</v>
      </c>
      <c r="B16" s="156"/>
      <c r="C16" s="156"/>
      <c r="D16" s="156"/>
      <c r="E16" s="156"/>
      <c r="F16" s="156"/>
    </row>
    <row r="17" spans="1:6">
      <c r="A17" s="67" t="s">
        <v>538</v>
      </c>
      <c r="B17" s="157"/>
      <c r="C17" s="157"/>
      <c r="D17" s="157"/>
      <c r="E17" s="157"/>
      <c r="F17" s="157"/>
    </row>
    <row r="18" spans="1:6">
      <c r="A18" s="146" t="s">
        <v>540</v>
      </c>
      <c r="B18" s="157"/>
      <c r="C18" s="157"/>
      <c r="D18" s="157"/>
      <c r="E18" s="157"/>
      <c r="F18" s="157"/>
    </row>
    <row r="19" spans="1:6">
      <c r="A19" s="146" t="s">
        <v>541</v>
      </c>
      <c r="B19" s="157"/>
      <c r="C19" s="157"/>
      <c r="D19" s="157"/>
      <c r="E19" s="157"/>
      <c r="F19" s="157"/>
    </row>
    <row r="20" spans="1:6">
      <c r="A20" s="146" t="s">
        <v>542</v>
      </c>
      <c r="B20" s="158"/>
      <c r="C20" s="158"/>
      <c r="D20" s="158"/>
      <c r="E20" s="158"/>
      <c r="F20" s="158"/>
    </row>
    <row r="21" spans="1:6">
      <c r="A21" s="146" t="s">
        <v>543</v>
      </c>
      <c r="B21" s="158"/>
      <c r="C21" s="158"/>
      <c r="D21" s="158"/>
      <c r="E21" s="158"/>
      <c r="F21" s="158"/>
    </row>
    <row r="22" spans="1:6">
      <c r="A22" s="146" t="s">
        <v>544</v>
      </c>
      <c r="B22" s="158"/>
      <c r="C22" s="158"/>
      <c r="D22" s="158"/>
      <c r="E22" s="158"/>
      <c r="F22" s="158"/>
    </row>
    <row r="23" spans="1:6">
      <c r="A23" s="146" t="s">
        <v>545</v>
      </c>
      <c r="B23" s="158"/>
      <c r="C23" s="158"/>
      <c r="D23" s="158"/>
      <c r="E23" s="158"/>
      <c r="F23" s="158"/>
    </row>
    <row r="24" spans="1:6">
      <c r="A24" s="146" t="s">
        <v>546</v>
      </c>
      <c r="B24" s="150"/>
      <c r="C24" s="150"/>
      <c r="D24" s="150"/>
      <c r="E24" s="150"/>
      <c r="F24" s="150"/>
    </row>
    <row r="25" spans="1:6">
      <c r="A25" s="146" t="s">
        <v>547</v>
      </c>
      <c r="B25" s="150"/>
      <c r="C25" s="150"/>
      <c r="D25" s="150"/>
      <c r="E25" s="150"/>
      <c r="F25" s="150"/>
    </row>
    <row r="26" spans="1:6">
      <c r="A26" s="147"/>
      <c r="B26" s="151"/>
      <c r="C26" s="151"/>
      <c r="D26" s="151"/>
      <c r="E26" s="151"/>
      <c r="F26" s="151"/>
    </row>
    <row r="27" spans="1:6" ht="14.4" customHeight="1">
      <c r="A27" s="152" t="s">
        <v>548</v>
      </c>
      <c r="B27" s="149"/>
      <c r="C27" s="149"/>
      <c r="D27" s="149"/>
      <c r="E27" s="149"/>
      <c r="F27" s="149"/>
    </row>
    <row r="28" spans="1:6">
      <c r="A28" s="146" t="s">
        <v>549</v>
      </c>
      <c r="B28" s="91"/>
      <c r="C28" s="91"/>
      <c r="D28" s="91"/>
      <c r="E28" s="91"/>
      <c r="F28" s="91"/>
    </row>
    <row r="29" spans="1:6">
      <c r="A29" s="142"/>
      <c r="B29" s="53"/>
      <c r="C29" s="53"/>
      <c r="D29" s="53"/>
      <c r="E29" s="53"/>
      <c r="F29" s="53"/>
    </row>
    <row r="30" spans="1:6">
      <c r="A30" s="153" t="s">
        <v>550</v>
      </c>
      <c r="B30" s="53"/>
      <c r="C30" s="53"/>
      <c r="D30" s="53"/>
      <c r="E30" s="53"/>
      <c r="F30" s="53"/>
    </row>
    <row r="31" spans="1:6">
      <c r="A31" s="154" t="s">
        <v>535</v>
      </c>
      <c r="B31" s="91"/>
      <c r="C31" s="91"/>
      <c r="D31" s="91"/>
      <c r="E31" s="91"/>
      <c r="F31" s="91"/>
    </row>
    <row r="32" spans="1:6">
      <c r="A32" s="154" t="s">
        <v>539</v>
      </c>
      <c r="B32" s="91"/>
      <c r="C32" s="91"/>
      <c r="D32" s="91"/>
      <c r="E32" s="91"/>
      <c r="F32" s="91"/>
    </row>
    <row r="33" spans="1:6">
      <c r="A33" s="154" t="s">
        <v>551</v>
      </c>
      <c r="B33" s="91"/>
      <c r="C33" s="91"/>
      <c r="D33" s="91"/>
      <c r="E33" s="91"/>
      <c r="F33" s="91"/>
    </row>
    <row r="34" spans="1:6">
      <c r="A34" s="142"/>
      <c r="B34" s="53"/>
      <c r="C34" s="53"/>
      <c r="D34" s="53"/>
      <c r="E34" s="53"/>
      <c r="F34" s="53"/>
    </row>
    <row r="35" spans="1:6">
      <c r="A35" s="153" t="s">
        <v>552</v>
      </c>
      <c r="B35" s="53"/>
      <c r="C35" s="53"/>
      <c r="D35" s="53"/>
      <c r="E35" s="53"/>
      <c r="F35" s="53"/>
    </row>
    <row r="36" spans="1:6">
      <c r="A36" s="154" t="s">
        <v>553</v>
      </c>
      <c r="B36" s="53"/>
      <c r="C36" s="53"/>
      <c r="D36" s="53"/>
      <c r="E36" s="53"/>
      <c r="F36" s="53"/>
    </row>
    <row r="37" spans="1:6">
      <c r="A37" s="154" t="s">
        <v>554</v>
      </c>
      <c r="B37" s="53"/>
      <c r="C37" s="53"/>
      <c r="D37" s="53"/>
      <c r="E37" s="53"/>
      <c r="F37" s="53"/>
    </row>
    <row r="38" spans="1:6">
      <c r="A38" s="154" t="s">
        <v>555</v>
      </c>
      <c r="B38" s="53"/>
      <c r="C38" s="53"/>
      <c r="D38" s="53"/>
      <c r="E38" s="53"/>
      <c r="F38" s="53"/>
    </row>
    <row r="39" spans="1:6">
      <c r="A39" s="142"/>
      <c r="B39" s="53"/>
      <c r="C39" s="53"/>
      <c r="D39" s="53"/>
      <c r="E39" s="53"/>
      <c r="F39" s="53"/>
    </row>
    <row r="40" spans="1:6">
      <c r="A40" s="153" t="s">
        <v>556</v>
      </c>
      <c r="B40" s="53"/>
      <c r="C40" s="53"/>
      <c r="D40" s="53"/>
      <c r="E40" s="53"/>
      <c r="F40" s="53"/>
    </row>
    <row r="41" spans="1:6">
      <c r="A41" s="142"/>
      <c r="B41" s="53"/>
      <c r="C41" s="53"/>
      <c r="D41" s="53"/>
      <c r="E41" s="53"/>
      <c r="F41" s="53"/>
    </row>
    <row r="42" spans="1:6">
      <c r="A42" s="153" t="s">
        <v>557</v>
      </c>
      <c r="B42" s="53"/>
      <c r="C42" s="53"/>
      <c r="D42" s="53"/>
      <c r="E42" s="53"/>
      <c r="F42" s="53"/>
    </row>
    <row r="43" spans="1:6">
      <c r="A43" s="154" t="s">
        <v>558</v>
      </c>
      <c r="B43" s="91"/>
      <c r="C43" s="91"/>
      <c r="D43" s="91"/>
      <c r="E43" s="91"/>
      <c r="F43" s="91"/>
    </row>
    <row r="44" spans="1:6">
      <c r="A44" s="154" t="s">
        <v>559</v>
      </c>
      <c r="B44" s="91"/>
      <c r="C44" s="91"/>
      <c r="D44" s="91"/>
      <c r="E44" s="91"/>
      <c r="F44" s="91"/>
    </row>
    <row r="45" spans="1:6">
      <c r="A45" s="154" t="s">
        <v>560</v>
      </c>
      <c r="B45" s="91"/>
      <c r="C45" s="91"/>
      <c r="D45" s="91"/>
      <c r="E45" s="91"/>
      <c r="F45" s="91"/>
    </row>
    <row r="46" spans="1:6">
      <c r="A46" s="142"/>
      <c r="B46" s="53"/>
      <c r="C46" s="53"/>
      <c r="D46" s="53"/>
      <c r="E46" s="53"/>
      <c r="F46" s="53"/>
    </row>
    <row r="47" spans="1:6" ht="28.8">
      <c r="A47" s="153" t="s">
        <v>561</v>
      </c>
      <c r="B47" s="53"/>
      <c r="C47" s="53"/>
      <c r="D47" s="53"/>
      <c r="E47" s="53"/>
      <c r="F47" s="53"/>
    </row>
    <row r="48" spans="1:6">
      <c r="A48" s="154" t="s">
        <v>559</v>
      </c>
      <c r="B48" s="91"/>
      <c r="C48" s="91"/>
      <c r="D48" s="91"/>
      <c r="E48" s="91"/>
      <c r="F48" s="91"/>
    </row>
    <row r="49" spans="1:6">
      <c r="A49" s="154" t="s">
        <v>560</v>
      </c>
      <c r="B49" s="91"/>
      <c r="C49" s="91"/>
      <c r="D49" s="91"/>
      <c r="E49" s="91"/>
      <c r="F49" s="91"/>
    </row>
    <row r="50" spans="1:6">
      <c r="A50" s="142"/>
      <c r="B50" s="53"/>
      <c r="C50" s="53"/>
      <c r="D50" s="53"/>
      <c r="E50" s="53"/>
      <c r="F50" s="53"/>
    </row>
    <row r="51" spans="1:6">
      <c r="A51" s="153" t="s">
        <v>562</v>
      </c>
      <c r="B51" s="53"/>
      <c r="C51" s="53"/>
      <c r="D51" s="53"/>
      <c r="E51" s="53"/>
      <c r="F51" s="53"/>
    </row>
    <row r="52" spans="1:6">
      <c r="A52" s="154" t="s">
        <v>559</v>
      </c>
      <c r="B52" s="91"/>
      <c r="C52" s="91"/>
      <c r="D52" s="91"/>
      <c r="E52" s="91"/>
      <c r="F52" s="91"/>
    </row>
    <row r="53" spans="1:6">
      <c r="A53" s="154" t="s">
        <v>560</v>
      </c>
      <c r="B53" s="91"/>
      <c r="C53" s="91"/>
      <c r="D53" s="91"/>
      <c r="E53" s="91"/>
      <c r="F53" s="91"/>
    </row>
    <row r="54" spans="1:6">
      <c r="A54" s="154" t="s">
        <v>563</v>
      </c>
      <c r="B54" s="91"/>
      <c r="C54" s="91"/>
      <c r="D54" s="91"/>
      <c r="E54" s="91"/>
      <c r="F54" s="91"/>
    </row>
    <row r="55" spans="1:6">
      <c r="A55" s="142"/>
      <c r="B55" s="53"/>
      <c r="C55" s="53"/>
      <c r="D55" s="53"/>
      <c r="E55" s="53"/>
      <c r="F55" s="53"/>
    </row>
    <row r="56" spans="1:6">
      <c r="A56" s="153" t="s">
        <v>564</v>
      </c>
      <c r="B56" s="53"/>
      <c r="C56" s="53"/>
      <c r="D56" s="53"/>
      <c r="E56" s="53"/>
      <c r="F56" s="53"/>
    </row>
    <row r="57" spans="1:6">
      <c r="A57" s="154" t="s">
        <v>559</v>
      </c>
      <c r="B57" s="91"/>
      <c r="C57" s="91"/>
      <c r="D57" s="91"/>
      <c r="E57" s="91"/>
      <c r="F57" s="91"/>
    </row>
    <row r="58" spans="1:6">
      <c r="A58" s="154" t="s">
        <v>560</v>
      </c>
      <c r="B58" s="91"/>
      <c r="C58" s="91"/>
      <c r="D58" s="91"/>
      <c r="E58" s="91"/>
      <c r="F58" s="91"/>
    </row>
    <row r="59" spans="1:6">
      <c r="A59" s="142"/>
      <c r="B59" s="53"/>
      <c r="C59" s="53"/>
      <c r="D59" s="53"/>
      <c r="E59" s="53"/>
      <c r="F59" s="53"/>
    </row>
    <row r="60" spans="1:6">
      <c r="A60" s="153" t="s">
        <v>565</v>
      </c>
      <c r="B60" s="53"/>
      <c r="C60" s="53"/>
      <c r="D60" s="53"/>
      <c r="E60" s="53"/>
      <c r="F60" s="53"/>
    </row>
    <row r="61" spans="1:6">
      <c r="A61" s="154" t="s">
        <v>566</v>
      </c>
      <c r="B61" s="141"/>
      <c r="C61" s="141"/>
      <c r="D61" s="141"/>
      <c r="E61" s="141"/>
      <c r="F61" s="141"/>
    </row>
    <row r="62" spans="1:6">
      <c r="A62" s="154" t="s">
        <v>567</v>
      </c>
      <c r="B62" s="159"/>
      <c r="C62" s="159"/>
      <c r="D62" s="159"/>
      <c r="E62" s="159"/>
      <c r="F62" s="159"/>
    </row>
    <row r="63" spans="1:6">
      <c r="A63" s="142"/>
      <c r="B63" s="141"/>
      <c r="C63" s="141"/>
      <c r="D63" s="141"/>
      <c r="E63" s="141"/>
      <c r="F63" s="141"/>
    </row>
    <row r="64" spans="1:6">
      <c r="A64" s="153" t="s">
        <v>568</v>
      </c>
      <c r="B64" s="141"/>
      <c r="C64" s="141"/>
      <c r="D64" s="141"/>
      <c r="E64" s="141"/>
      <c r="F64" s="141"/>
    </row>
    <row r="65" spans="1:6">
      <c r="A65" s="154" t="s">
        <v>569</v>
      </c>
      <c r="B65" s="141"/>
      <c r="C65" s="141"/>
      <c r="D65" s="141"/>
      <c r="E65" s="141"/>
      <c r="F65" s="141"/>
    </row>
    <row r="66" spans="1:6">
      <c r="A66" s="154" t="s">
        <v>570</v>
      </c>
      <c r="B66" s="142"/>
      <c r="C66" s="53"/>
      <c r="D66" s="142"/>
      <c r="E66" s="142"/>
      <c r="F66" s="142"/>
    </row>
    <row r="67" spans="1:6">
      <c r="A67" s="54"/>
      <c r="B67" s="54"/>
      <c r="C67" s="54"/>
      <c r="D67" s="54"/>
      <c r="E67" s="54"/>
      <c r="F67" s="54"/>
    </row>
    <row r="71" spans="1:6" ht="15.6">
      <c r="A71" s="161" t="s">
        <v>609</v>
      </c>
    </row>
    <row r="75" spans="1:6">
      <c r="A75" s="162" t="s">
        <v>603</v>
      </c>
      <c r="B75" s="163"/>
      <c r="C75" s="163"/>
      <c r="D75" s="162" t="s">
        <v>604</v>
      </c>
    </row>
    <row r="76" spans="1:6">
      <c r="A76" s="162" t="s">
        <v>605</v>
      </c>
      <c r="B76" s="163"/>
      <c r="C76" s="163"/>
      <c r="D76" s="162" t="s">
        <v>606</v>
      </c>
    </row>
    <row r="77" spans="1:6">
      <c r="A77" s="162" t="s">
        <v>607</v>
      </c>
      <c r="B77" s="163"/>
      <c r="C77" s="163"/>
      <c r="D77" s="162" t="s">
        <v>608</v>
      </c>
    </row>
    <row r="78" spans="1:6">
      <c r="A78" s="163"/>
      <c r="B78" s="163"/>
      <c r="C78" s="163"/>
      <c r="D78" s="16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>
      <c r="A1" s="198" t="s">
        <v>455</v>
      </c>
      <c r="B1" s="198"/>
      <c r="C1" s="198"/>
      <c r="D1" s="198"/>
      <c r="E1" s="198"/>
      <c r="F1" s="198"/>
      <c r="G1" s="198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31" t="s">
        <v>456</v>
      </c>
      <c r="B3" s="132"/>
      <c r="C3" s="132"/>
      <c r="D3" s="132"/>
      <c r="E3" s="132"/>
      <c r="F3" s="132"/>
      <c r="G3" s="133"/>
    </row>
    <row r="4" spans="1:7">
      <c r="A4" s="131" t="s">
        <v>3</v>
      </c>
      <c r="B4" s="132"/>
      <c r="C4" s="132"/>
      <c r="D4" s="132"/>
      <c r="E4" s="132"/>
      <c r="F4" s="132"/>
      <c r="G4" s="133"/>
    </row>
    <row r="5" spans="1:7">
      <c r="A5" s="131" t="s">
        <v>457</v>
      </c>
      <c r="B5" s="132"/>
      <c r="C5" s="132"/>
      <c r="D5" s="132"/>
      <c r="E5" s="132"/>
      <c r="F5" s="132"/>
      <c r="G5" s="133"/>
    </row>
    <row r="6" spans="1:7">
      <c r="A6" s="196" t="s">
        <v>507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>
      <c r="A7" s="197"/>
      <c r="B7" s="70" t="s">
        <v>571</v>
      </c>
      <c r="C7" s="197"/>
      <c r="D7" s="197"/>
      <c r="E7" s="197"/>
      <c r="F7" s="197"/>
      <c r="G7" s="197"/>
    </row>
    <row r="8" spans="1:7" ht="28.8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60"/>
      <c r="B21" s="60"/>
      <c r="C21" s="60"/>
      <c r="D21" s="60"/>
      <c r="E21" s="60"/>
      <c r="F21" s="60"/>
      <c r="G21" s="60"/>
    </row>
    <row r="22" spans="1:7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60"/>
      <c r="B28" s="60"/>
      <c r="C28" s="60"/>
      <c r="D28" s="60"/>
      <c r="E28" s="60"/>
      <c r="F28" s="60"/>
      <c r="G28" s="60"/>
    </row>
    <row r="29" spans="1:7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>
      <c r="A31" s="60"/>
      <c r="B31" s="60"/>
      <c r="C31" s="60"/>
      <c r="D31" s="60"/>
      <c r="E31" s="60"/>
      <c r="F31" s="60"/>
      <c r="G31" s="60"/>
    </row>
    <row r="32" spans="1:7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>
      <c r="A33" s="60"/>
      <c r="B33" s="60"/>
      <c r="C33" s="60"/>
      <c r="D33" s="60"/>
      <c r="E33" s="60"/>
      <c r="F33" s="60"/>
      <c r="G33" s="60"/>
    </row>
    <row r="34" spans="1:7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199" t="s">
        <v>490</v>
      </c>
      <c r="B1" s="199"/>
      <c r="C1" s="199"/>
      <c r="D1" s="199"/>
      <c r="E1" s="199"/>
      <c r="F1" s="199"/>
      <c r="G1" s="199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491</v>
      </c>
      <c r="B3" s="114"/>
      <c r="C3" s="114"/>
      <c r="D3" s="114"/>
      <c r="E3" s="114"/>
      <c r="F3" s="114"/>
      <c r="G3" s="115"/>
    </row>
    <row r="4" spans="1:7">
      <c r="A4" s="113" t="s">
        <v>3</v>
      </c>
      <c r="B4" s="114"/>
      <c r="C4" s="114"/>
      <c r="D4" s="114"/>
      <c r="E4" s="114"/>
      <c r="F4" s="114"/>
      <c r="G4" s="115"/>
    </row>
    <row r="5" spans="1:7">
      <c r="A5" s="113" t="s">
        <v>457</v>
      </c>
      <c r="B5" s="114"/>
      <c r="C5" s="114"/>
      <c r="D5" s="114"/>
      <c r="E5" s="114"/>
      <c r="F5" s="114"/>
      <c r="G5" s="115"/>
    </row>
    <row r="6" spans="1:7">
      <c r="A6" s="200" t="s">
        <v>582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>
      <c r="A7" s="201"/>
      <c r="B7" s="37" t="s">
        <v>571</v>
      </c>
      <c r="C7" s="197"/>
      <c r="D7" s="197"/>
      <c r="E7" s="197"/>
      <c r="F7" s="197"/>
      <c r="G7" s="197"/>
    </row>
    <row r="8" spans="1:7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53"/>
      <c r="B18" s="45"/>
      <c r="C18" s="45"/>
      <c r="D18" s="45"/>
      <c r="E18" s="45"/>
      <c r="F18" s="45"/>
      <c r="G18" s="45"/>
    </row>
    <row r="19" spans="1:7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199" t="s">
        <v>505</v>
      </c>
      <c r="B1" s="199"/>
      <c r="C1" s="199"/>
      <c r="D1" s="199"/>
      <c r="E1" s="199"/>
      <c r="F1" s="199"/>
      <c r="G1" s="199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506</v>
      </c>
      <c r="B3" s="114"/>
      <c r="C3" s="114"/>
      <c r="D3" s="114"/>
      <c r="E3" s="114"/>
      <c r="F3" s="114"/>
      <c r="G3" s="115"/>
    </row>
    <row r="4" spans="1:7">
      <c r="A4" s="116" t="s">
        <v>3</v>
      </c>
      <c r="B4" s="117"/>
      <c r="C4" s="117"/>
      <c r="D4" s="117"/>
      <c r="E4" s="117"/>
      <c r="F4" s="117"/>
      <c r="G4" s="118"/>
    </row>
    <row r="5" spans="1:7">
      <c r="A5" s="203" t="s">
        <v>507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0.6">
      <c r="A6" s="179"/>
      <c r="B6" s="205"/>
      <c r="C6" s="205"/>
      <c r="D6" s="205"/>
      <c r="E6" s="205"/>
      <c r="F6" s="205"/>
      <c r="G6" s="37" t="s">
        <v>586</v>
      </c>
    </row>
    <row r="7" spans="1:7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0"/>
      <c r="B20" s="60"/>
      <c r="C20" s="60"/>
      <c r="D20" s="60"/>
      <c r="E20" s="60"/>
      <c r="F20" s="60"/>
      <c r="G20" s="60"/>
    </row>
    <row r="21" spans="1:7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45"/>
      <c r="B27" s="60"/>
      <c r="C27" s="60"/>
      <c r="D27" s="60"/>
      <c r="E27" s="60"/>
      <c r="F27" s="60"/>
      <c r="G27" s="60"/>
    </row>
    <row r="28" spans="1:7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>
      <c r="A30" s="45"/>
      <c r="B30" s="60"/>
      <c r="C30" s="60"/>
      <c r="D30" s="60"/>
      <c r="E30" s="60"/>
      <c r="F30" s="60"/>
      <c r="G30" s="60"/>
    </row>
    <row r="31" spans="1:7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>
      <c r="A32" s="45"/>
      <c r="B32" s="60"/>
      <c r="C32" s="60"/>
      <c r="D32" s="60"/>
      <c r="E32" s="60"/>
      <c r="F32" s="60"/>
      <c r="G32" s="60"/>
    </row>
    <row r="33" spans="1:7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5"/>
      <c r="B37" s="68"/>
      <c r="C37" s="68"/>
      <c r="D37" s="68"/>
      <c r="E37" s="68"/>
      <c r="F37" s="68"/>
      <c r="G37" s="68"/>
    </row>
    <row r="38" spans="1:7">
      <c r="A38" s="61"/>
    </row>
    <row r="39" spans="1:7">
      <c r="A39" s="202" t="s">
        <v>598</v>
      </c>
      <c r="B39" s="202"/>
      <c r="C39" s="202"/>
      <c r="D39" s="202"/>
      <c r="E39" s="202"/>
      <c r="F39" s="202"/>
      <c r="G39" s="202"/>
    </row>
    <row r="40" spans="1:7">
      <c r="A40" s="202" t="s">
        <v>599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199" t="s">
        <v>520</v>
      </c>
      <c r="B1" s="199"/>
      <c r="C1" s="199"/>
      <c r="D1" s="199"/>
      <c r="E1" s="199"/>
      <c r="F1" s="199"/>
      <c r="G1" s="199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521</v>
      </c>
      <c r="B3" s="114"/>
      <c r="C3" s="114"/>
      <c r="D3" s="114"/>
      <c r="E3" s="114"/>
      <c r="F3" s="114"/>
      <c r="G3" s="115"/>
    </row>
    <row r="4" spans="1:7">
      <c r="A4" s="116" t="s">
        <v>3</v>
      </c>
      <c r="B4" s="117"/>
      <c r="C4" s="117"/>
      <c r="D4" s="117"/>
      <c r="E4" s="117"/>
      <c r="F4" s="117"/>
      <c r="G4" s="118"/>
    </row>
    <row r="5" spans="1:7">
      <c r="A5" s="206" t="s">
        <v>582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>
      <c r="A6" s="207"/>
      <c r="B6" s="205"/>
      <c r="C6" s="205"/>
      <c r="D6" s="205"/>
      <c r="E6" s="205"/>
      <c r="F6" s="205"/>
      <c r="G6" s="37" t="s">
        <v>600</v>
      </c>
    </row>
    <row r="7" spans="1:7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5"/>
      <c r="B17" s="45"/>
      <c r="C17" s="45"/>
      <c r="D17" s="45"/>
      <c r="E17" s="45"/>
      <c r="F17" s="45"/>
      <c r="G17" s="45"/>
    </row>
    <row r="18" spans="1:7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  <row r="31" spans="1:7">
      <c r="A31" s="61"/>
    </row>
    <row r="32" spans="1:7">
      <c r="A32" s="202" t="s">
        <v>598</v>
      </c>
      <c r="B32" s="202"/>
      <c r="C32" s="202"/>
      <c r="D32" s="202"/>
      <c r="E32" s="202"/>
      <c r="F32" s="202"/>
      <c r="G32" s="202"/>
    </row>
    <row r="33" spans="1:7">
      <c r="A33" s="202" t="s">
        <v>599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>
      <c r="A1" s="208" t="s">
        <v>524</v>
      </c>
      <c r="B1" s="208"/>
      <c r="C1" s="208"/>
      <c r="D1" s="208"/>
      <c r="E1" s="208"/>
      <c r="F1" s="208"/>
    </row>
    <row r="2" spans="1:6" ht="20.100000000000001" customHeight="1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>
      <c r="A3" s="136" t="s">
        <v>525</v>
      </c>
      <c r="B3" s="137"/>
      <c r="C3" s="137"/>
      <c r="D3" s="137"/>
      <c r="E3" s="137"/>
      <c r="F3" s="138"/>
    </row>
    <row r="4" spans="1:6" ht="35.25" customHeight="1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>
      <c r="A5" s="18" t="s">
        <v>531</v>
      </c>
      <c r="B5" s="53"/>
      <c r="C5" s="53"/>
      <c r="D5" s="53"/>
      <c r="E5" s="53"/>
      <c r="F5" s="53"/>
    </row>
    <row r="6" spans="1:6" ht="28.8">
      <c r="A6" s="59" t="s">
        <v>532</v>
      </c>
      <c r="B6" s="60"/>
      <c r="C6" s="60"/>
      <c r="D6" s="60"/>
      <c r="E6" s="60"/>
      <c r="F6" s="60"/>
    </row>
    <row r="7" spans="1:6" ht="14.4">
      <c r="A7" s="59" t="s">
        <v>533</v>
      </c>
      <c r="B7" s="60"/>
      <c r="C7" s="60"/>
      <c r="D7" s="60"/>
      <c r="E7" s="60"/>
      <c r="F7" s="60"/>
    </row>
    <row r="8" spans="1:6" ht="14.4">
      <c r="A8" s="67"/>
      <c r="B8" s="45"/>
      <c r="C8" s="45"/>
      <c r="D8" s="45"/>
      <c r="E8" s="45"/>
      <c r="F8" s="45"/>
    </row>
    <row r="9" spans="1:6" ht="14.4">
      <c r="A9" s="18" t="s">
        <v>534</v>
      </c>
      <c r="B9" s="45"/>
      <c r="C9" s="45"/>
      <c r="D9" s="45"/>
      <c r="E9" s="45"/>
      <c r="F9" s="45"/>
    </row>
    <row r="10" spans="1:6" ht="14.4">
      <c r="A10" s="59" t="s">
        <v>535</v>
      </c>
      <c r="B10" s="60"/>
      <c r="C10" s="60"/>
      <c r="D10" s="60"/>
      <c r="E10" s="60"/>
      <c r="F10" s="60"/>
    </row>
    <row r="11" spans="1:6" ht="14.4">
      <c r="A11" s="80" t="s">
        <v>536</v>
      </c>
      <c r="B11" s="60"/>
      <c r="C11" s="60"/>
      <c r="D11" s="60"/>
      <c r="E11" s="60"/>
      <c r="F11" s="60"/>
    </row>
    <row r="12" spans="1:6" ht="14.4">
      <c r="A12" s="80" t="s">
        <v>537</v>
      </c>
      <c r="B12" s="60"/>
      <c r="C12" s="60"/>
      <c r="D12" s="60"/>
      <c r="E12" s="60"/>
      <c r="F12" s="60"/>
    </row>
    <row r="13" spans="1:6" ht="14.4">
      <c r="A13" s="80" t="s">
        <v>538</v>
      </c>
      <c r="B13" s="60"/>
      <c r="C13" s="60"/>
      <c r="D13" s="60"/>
      <c r="E13" s="60"/>
      <c r="F13" s="60"/>
    </row>
    <row r="14" spans="1:6" ht="14.4">
      <c r="A14" s="59" t="s">
        <v>539</v>
      </c>
      <c r="B14" s="60"/>
      <c r="C14" s="60"/>
      <c r="D14" s="60"/>
      <c r="E14" s="60"/>
      <c r="F14" s="60"/>
    </row>
    <row r="15" spans="1:6" ht="14.4">
      <c r="A15" s="80" t="s">
        <v>536</v>
      </c>
      <c r="B15" s="60"/>
      <c r="C15" s="60"/>
      <c r="D15" s="60"/>
      <c r="E15" s="60"/>
      <c r="F15" s="60"/>
    </row>
    <row r="16" spans="1:6" ht="14.4">
      <c r="A16" s="80" t="s">
        <v>537</v>
      </c>
      <c r="B16" s="60"/>
      <c r="C16" s="60"/>
      <c r="D16" s="60"/>
      <c r="E16" s="60"/>
      <c r="F16" s="60"/>
    </row>
    <row r="17" spans="1:6" ht="14.4">
      <c r="A17" s="80" t="s">
        <v>538</v>
      </c>
      <c r="B17" s="60"/>
      <c r="C17" s="60"/>
      <c r="D17" s="60"/>
      <c r="E17" s="60"/>
      <c r="F17" s="60"/>
    </row>
    <row r="18" spans="1:6" ht="14.4">
      <c r="A18" s="59" t="s">
        <v>540</v>
      </c>
      <c r="B18" s="122"/>
      <c r="C18" s="60"/>
      <c r="D18" s="60"/>
      <c r="E18" s="60"/>
      <c r="F18" s="60"/>
    </row>
    <row r="19" spans="1:6" ht="14.4">
      <c r="A19" s="59" t="s">
        <v>541</v>
      </c>
      <c r="B19" s="60"/>
      <c r="C19" s="60"/>
      <c r="D19" s="60"/>
      <c r="E19" s="60"/>
      <c r="F19" s="60"/>
    </row>
    <row r="20" spans="1:6" ht="14.4">
      <c r="A20" s="59" t="s">
        <v>542</v>
      </c>
      <c r="B20" s="123"/>
      <c r="C20" s="123"/>
      <c r="D20" s="123"/>
      <c r="E20" s="123"/>
      <c r="F20" s="123"/>
    </row>
    <row r="21" spans="1:6" ht="28.8">
      <c r="A21" s="59" t="s">
        <v>543</v>
      </c>
      <c r="B21" s="123"/>
      <c r="C21" s="123"/>
      <c r="D21" s="123"/>
      <c r="E21" s="123"/>
      <c r="F21" s="123"/>
    </row>
    <row r="22" spans="1:6" ht="28.8">
      <c r="A22" s="59" t="s">
        <v>544</v>
      </c>
      <c r="B22" s="123"/>
      <c r="C22" s="123"/>
      <c r="D22" s="123"/>
      <c r="E22" s="123"/>
      <c r="F22" s="123"/>
    </row>
    <row r="23" spans="1:6" ht="14.4">
      <c r="A23" s="59" t="s">
        <v>545</v>
      </c>
      <c r="B23" s="123"/>
      <c r="C23" s="123"/>
      <c r="D23" s="123"/>
      <c r="E23" s="123"/>
      <c r="F23" s="123"/>
    </row>
    <row r="24" spans="1:6" ht="14.4">
      <c r="A24" s="59" t="s">
        <v>546</v>
      </c>
      <c r="B24" s="124"/>
      <c r="C24" s="60"/>
      <c r="D24" s="60"/>
      <c r="E24" s="60"/>
      <c r="F24" s="60"/>
    </row>
    <row r="25" spans="1:6" ht="14.4">
      <c r="A25" s="59" t="s">
        <v>547</v>
      </c>
      <c r="B25" s="124"/>
      <c r="C25" s="60"/>
      <c r="D25" s="60"/>
      <c r="E25" s="60"/>
      <c r="F25" s="60"/>
    </row>
    <row r="26" spans="1:6" ht="14.4">
      <c r="A26" s="67"/>
      <c r="B26" s="45"/>
      <c r="C26" s="45"/>
      <c r="D26" s="45"/>
      <c r="E26" s="45"/>
      <c r="F26" s="45"/>
    </row>
    <row r="27" spans="1:6" ht="14.4">
      <c r="A27" s="18" t="s">
        <v>548</v>
      </c>
      <c r="B27" s="45"/>
      <c r="C27" s="45"/>
      <c r="D27" s="45"/>
      <c r="E27" s="45"/>
      <c r="F27" s="45"/>
    </row>
    <row r="28" spans="1:6" ht="14.4">
      <c r="A28" s="59" t="s">
        <v>549</v>
      </c>
      <c r="B28" s="60"/>
      <c r="C28" s="60"/>
      <c r="D28" s="60"/>
      <c r="E28" s="60"/>
      <c r="F28" s="60"/>
    </row>
    <row r="29" spans="1:6" ht="14.4">
      <c r="A29" s="67"/>
      <c r="B29" s="45"/>
      <c r="C29" s="45"/>
      <c r="D29" s="45"/>
      <c r="E29" s="45"/>
      <c r="F29" s="45"/>
    </row>
    <row r="30" spans="1:6" ht="14.4">
      <c r="A30" s="18" t="s">
        <v>550</v>
      </c>
      <c r="B30" s="45"/>
      <c r="C30" s="45"/>
      <c r="D30" s="45"/>
      <c r="E30" s="45"/>
      <c r="F30" s="45"/>
    </row>
    <row r="31" spans="1:6" ht="14.4">
      <c r="A31" s="59" t="s">
        <v>535</v>
      </c>
      <c r="B31" s="60"/>
      <c r="C31" s="60"/>
      <c r="D31" s="60"/>
      <c r="E31" s="60"/>
      <c r="F31" s="60"/>
    </row>
    <row r="32" spans="1:6" ht="14.4">
      <c r="A32" s="59" t="s">
        <v>539</v>
      </c>
      <c r="B32" s="60"/>
      <c r="C32" s="60"/>
      <c r="D32" s="60"/>
      <c r="E32" s="60"/>
      <c r="F32" s="60"/>
    </row>
    <row r="33" spans="1:6" ht="14.4">
      <c r="A33" s="59" t="s">
        <v>551</v>
      </c>
      <c r="B33" s="60"/>
      <c r="C33" s="60"/>
      <c r="D33" s="60"/>
      <c r="E33" s="60"/>
      <c r="F33" s="60"/>
    </row>
    <row r="34" spans="1:6" ht="14.4">
      <c r="A34" s="67"/>
      <c r="B34" s="45"/>
      <c r="C34" s="45"/>
      <c r="D34" s="45"/>
      <c r="E34" s="45"/>
      <c r="F34" s="45"/>
    </row>
    <row r="35" spans="1:6" ht="14.4">
      <c r="A35" s="18" t="s">
        <v>552</v>
      </c>
      <c r="B35" s="45"/>
      <c r="C35" s="45"/>
      <c r="D35" s="45"/>
      <c r="E35" s="45"/>
      <c r="F35" s="45"/>
    </row>
    <row r="36" spans="1:6" ht="14.4">
      <c r="A36" s="59" t="s">
        <v>553</v>
      </c>
      <c r="B36" s="60"/>
      <c r="C36" s="60"/>
      <c r="D36" s="60"/>
      <c r="E36" s="60"/>
      <c r="F36" s="60"/>
    </row>
    <row r="37" spans="1:6" ht="14.4">
      <c r="A37" s="59" t="s">
        <v>554</v>
      </c>
      <c r="B37" s="60"/>
      <c r="C37" s="60"/>
      <c r="D37" s="60"/>
      <c r="E37" s="60"/>
      <c r="F37" s="60"/>
    </row>
    <row r="38" spans="1:6" ht="14.4">
      <c r="A38" s="59" t="s">
        <v>555</v>
      </c>
      <c r="B38" s="124"/>
      <c r="C38" s="60"/>
      <c r="D38" s="60"/>
      <c r="E38" s="60"/>
      <c r="F38" s="60"/>
    </row>
    <row r="39" spans="1:6" ht="14.4">
      <c r="A39" s="67"/>
      <c r="B39" s="45"/>
      <c r="C39" s="45"/>
      <c r="D39" s="45"/>
      <c r="E39" s="45"/>
      <c r="F39" s="45"/>
    </row>
    <row r="40" spans="1:6" ht="14.4">
      <c r="A40" s="18" t="s">
        <v>556</v>
      </c>
      <c r="B40" s="60"/>
      <c r="C40" s="60"/>
      <c r="D40" s="60"/>
      <c r="E40" s="60"/>
      <c r="F40" s="60"/>
    </row>
    <row r="41" spans="1:6" ht="14.4">
      <c r="A41" s="67"/>
      <c r="B41" s="45"/>
      <c r="C41" s="45"/>
      <c r="D41" s="45"/>
      <c r="E41" s="45"/>
      <c r="F41" s="45"/>
    </row>
    <row r="42" spans="1:6" ht="14.4">
      <c r="A42" s="18" t="s">
        <v>557</v>
      </c>
      <c r="B42" s="45"/>
      <c r="C42" s="45"/>
      <c r="D42" s="45"/>
      <c r="E42" s="45"/>
      <c r="F42" s="45"/>
    </row>
    <row r="43" spans="1:6" ht="14.4">
      <c r="A43" s="59" t="s">
        <v>558</v>
      </c>
      <c r="B43" s="60"/>
      <c r="C43" s="60"/>
      <c r="D43" s="60"/>
      <c r="E43" s="60"/>
      <c r="F43" s="60"/>
    </row>
    <row r="44" spans="1:6" ht="14.4">
      <c r="A44" s="59" t="s">
        <v>559</v>
      </c>
      <c r="B44" s="60"/>
      <c r="C44" s="60"/>
      <c r="D44" s="60"/>
      <c r="E44" s="60"/>
      <c r="F44" s="60"/>
    </row>
    <row r="45" spans="1:6" ht="14.4">
      <c r="A45" s="59" t="s">
        <v>560</v>
      </c>
      <c r="B45" s="60"/>
      <c r="C45" s="60"/>
      <c r="D45" s="60"/>
      <c r="E45" s="60"/>
      <c r="F45" s="60"/>
    </row>
    <row r="46" spans="1:6" ht="14.4">
      <c r="A46" s="67"/>
      <c r="B46" s="45"/>
      <c r="C46" s="45"/>
      <c r="D46" s="45"/>
      <c r="E46" s="45"/>
      <c r="F46" s="45"/>
    </row>
    <row r="47" spans="1:6" ht="28.8">
      <c r="A47" s="18" t="s">
        <v>561</v>
      </c>
      <c r="B47" s="45"/>
      <c r="C47" s="45"/>
      <c r="D47" s="45"/>
      <c r="E47" s="45"/>
      <c r="F47" s="45"/>
    </row>
    <row r="48" spans="1:6" ht="14.4">
      <c r="A48" s="59" t="s">
        <v>559</v>
      </c>
      <c r="B48" s="123"/>
      <c r="C48" s="123"/>
      <c r="D48" s="123"/>
      <c r="E48" s="123"/>
      <c r="F48" s="123"/>
    </row>
    <row r="49" spans="1:6" ht="14.4">
      <c r="A49" s="59" t="s">
        <v>560</v>
      </c>
      <c r="B49" s="123"/>
      <c r="C49" s="123"/>
      <c r="D49" s="123"/>
      <c r="E49" s="123"/>
      <c r="F49" s="123"/>
    </row>
    <row r="50" spans="1:6" ht="14.4">
      <c r="A50" s="67"/>
      <c r="B50" s="45"/>
      <c r="C50" s="45"/>
      <c r="D50" s="45"/>
      <c r="E50" s="45"/>
      <c r="F50" s="45"/>
    </row>
    <row r="51" spans="1:6" ht="14.4">
      <c r="A51" s="18" t="s">
        <v>562</v>
      </c>
      <c r="B51" s="45"/>
      <c r="C51" s="45"/>
      <c r="D51" s="45"/>
      <c r="E51" s="45"/>
      <c r="F51" s="45"/>
    </row>
    <row r="52" spans="1:6" ht="14.4">
      <c r="A52" s="59" t="s">
        <v>559</v>
      </c>
      <c r="B52" s="60"/>
      <c r="C52" s="60"/>
      <c r="D52" s="60"/>
      <c r="E52" s="60"/>
      <c r="F52" s="60"/>
    </row>
    <row r="53" spans="1:6" ht="14.4">
      <c r="A53" s="59" t="s">
        <v>560</v>
      </c>
      <c r="B53" s="60"/>
      <c r="C53" s="60"/>
      <c r="D53" s="60"/>
      <c r="E53" s="60"/>
      <c r="F53" s="60"/>
    </row>
    <row r="54" spans="1:6" ht="14.4">
      <c r="A54" s="59" t="s">
        <v>563</v>
      </c>
      <c r="B54" s="60"/>
      <c r="C54" s="60"/>
      <c r="D54" s="60"/>
      <c r="E54" s="60"/>
      <c r="F54" s="60"/>
    </row>
    <row r="55" spans="1:6" ht="14.4">
      <c r="A55" s="67"/>
      <c r="B55" s="45"/>
      <c r="C55" s="45"/>
      <c r="D55" s="45"/>
      <c r="E55" s="45"/>
      <c r="F55" s="45"/>
    </row>
    <row r="56" spans="1:6" ht="44.25" customHeight="1">
      <c r="A56" s="18" t="s">
        <v>564</v>
      </c>
      <c r="B56" s="45"/>
      <c r="C56" s="45"/>
      <c r="D56" s="45"/>
      <c r="E56" s="45"/>
      <c r="F56" s="45"/>
    </row>
    <row r="57" spans="1:6" ht="20.100000000000001" customHeight="1">
      <c r="A57" s="59" t="s">
        <v>559</v>
      </c>
      <c r="B57" s="60"/>
      <c r="C57" s="60"/>
      <c r="D57" s="60"/>
      <c r="E57" s="60"/>
      <c r="F57" s="60"/>
    </row>
    <row r="58" spans="1:6" ht="20.100000000000001" customHeight="1">
      <c r="A58" s="59" t="s">
        <v>560</v>
      </c>
      <c r="B58" s="60"/>
      <c r="C58" s="60"/>
      <c r="D58" s="60"/>
      <c r="E58" s="60"/>
      <c r="F58" s="60"/>
    </row>
    <row r="59" spans="1:6" ht="20.100000000000001" customHeight="1">
      <c r="A59" s="67"/>
      <c r="B59" s="45"/>
      <c r="C59" s="45"/>
      <c r="D59" s="45"/>
      <c r="E59" s="45"/>
      <c r="F59" s="45"/>
    </row>
    <row r="60" spans="1:6" ht="20.100000000000001" customHeight="1">
      <c r="A60" s="18" t="s">
        <v>565</v>
      </c>
      <c r="B60" s="45"/>
      <c r="C60" s="45"/>
      <c r="D60" s="45"/>
      <c r="E60" s="45"/>
      <c r="F60" s="45"/>
    </row>
    <row r="61" spans="1:6" ht="20.100000000000001" customHeight="1">
      <c r="A61" s="59" t="s">
        <v>566</v>
      </c>
      <c r="B61" s="60"/>
      <c r="C61" s="60"/>
      <c r="D61" s="60"/>
      <c r="E61" s="60"/>
      <c r="F61" s="60"/>
    </row>
    <row r="62" spans="1:6" ht="20.100000000000001" customHeight="1">
      <c r="A62" s="59" t="s">
        <v>567</v>
      </c>
      <c r="B62" s="124"/>
      <c r="C62" s="60"/>
      <c r="D62" s="60"/>
      <c r="E62" s="60"/>
      <c r="F62" s="60"/>
    </row>
    <row r="63" spans="1:6" ht="20.100000000000001" customHeight="1">
      <c r="A63" s="67"/>
      <c r="B63" s="45"/>
      <c r="C63" s="45"/>
      <c r="D63" s="45"/>
      <c r="E63" s="45"/>
      <c r="F63" s="45"/>
    </row>
    <row r="64" spans="1:6" ht="20.100000000000001" customHeight="1">
      <c r="A64" s="18" t="s">
        <v>568</v>
      </c>
      <c r="B64" s="45"/>
      <c r="C64" s="45"/>
      <c r="D64" s="45"/>
      <c r="E64" s="45"/>
      <c r="F64" s="45"/>
    </row>
    <row r="65" spans="1:6" ht="20.100000000000001" customHeight="1">
      <c r="A65" s="59" t="s">
        <v>569</v>
      </c>
      <c r="B65" s="60"/>
      <c r="C65" s="60"/>
      <c r="D65" s="60"/>
      <c r="E65" s="60"/>
      <c r="F65" s="60"/>
    </row>
    <row r="66" spans="1:6" ht="20.100000000000001" customHeight="1">
      <c r="A66" s="59" t="s">
        <v>570</v>
      </c>
      <c r="B66" s="60"/>
      <c r="C66" s="60"/>
      <c r="D66" s="60"/>
      <c r="E66" s="60"/>
      <c r="F66" s="60"/>
    </row>
    <row r="67" spans="1:6" ht="20.100000000000001" customHeight="1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60"/>
  <sheetViews>
    <sheetView showGridLines="0" zoomScale="75" zoomScaleNormal="75" workbookViewId="0">
      <selection activeCell="M22" sqref="M22"/>
    </sheetView>
  </sheetViews>
  <sheetFormatPr baseColWidth="10" defaultColWidth="11" defaultRowHeight="14.4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>
      <c r="A1" s="171" t="s">
        <v>125</v>
      </c>
      <c r="B1" s="172"/>
      <c r="C1" s="172"/>
      <c r="D1" s="172"/>
      <c r="E1" s="172"/>
      <c r="F1" s="172"/>
      <c r="G1" s="172"/>
      <c r="H1" s="173"/>
    </row>
    <row r="2" spans="1:8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" customHeight="1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>
      <c r="A7" s="102"/>
      <c r="B7" s="103"/>
      <c r="C7" s="103"/>
      <c r="D7" s="103"/>
      <c r="E7" s="103"/>
      <c r="F7" s="103"/>
      <c r="G7" s="103"/>
      <c r="H7" s="103"/>
    </row>
    <row r="8" spans="1:8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>
      <c r="A17" s="107"/>
      <c r="B17" s="91"/>
      <c r="C17" s="91"/>
      <c r="D17" s="91"/>
      <c r="E17" s="91"/>
      <c r="F17" s="91"/>
      <c r="G17" s="91"/>
      <c r="H17" s="91"/>
    </row>
    <row r="18" spans="1:8">
      <c r="A18" s="8" t="s">
        <v>144</v>
      </c>
      <c r="B18" s="164">
        <v>130665.97</v>
      </c>
      <c r="C18" s="108"/>
      <c r="D18" s="108"/>
      <c r="E18" s="108"/>
      <c r="F18" s="164">
        <v>57956.480000000003</v>
      </c>
      <c r="G18" s="108"/>
      <c r="H18" s="108"/>
    </row>
    <row r="19" spans="1:8" ht="16.5" customHeight="1">
      <c r="A19" s="107"/>
      <c r="B19" s="91"/>
      <c r="C19" s="91"/>
      <c r="D19" s="91"/>
      <c r="E19" s="91"/>
      <c r="F19" s="91"/>
      <c r="G19" s="91"/>
      <c r="H19" s="91"/>
    </row>
    <row r="20" spans="1:8" ht="14.4" customHeight="1">
      <c r="A20" s="8" t="s">
        <v>145</v>
      </c>
      <c r="B20" s="4">
        <f t="shared" ref="B20:H20" si="3">B8+B18</f>
        <v>130665.97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57956.480000000003</v>
      </c>
      <c r="G20" s="4">
        <f t="shared" si="3"/>
        <v>0</v>
      </c>
      <c r="H20" s="4">
        <f t="shared" si="3"/>
        <v>0</v>
      </c>
    </row>
    <row r="21" spans="1:8" ht="16.5" customHeight="1">
      <c r="A21" s="107"/>
      <c r="B21" s="49"/>
      <c r="C21" s="49"/>
      <c r="D21" s="49"/>
      <c r="E21" s="49"/>
      <c r="F21" s="49"/>
      <c r="G21" s="49"/>
      <c r="H21" s="49"/>
    </row>
    <row r="22" spans="1:8" ht="16.5" customHeight="1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>
      <c r="A26" s="9"/>
      <c r="B26" s="49"/>
      <c r="C26" s="49"/>
      <c r="D26" s="49"/>
      <c r="E26" s="49"/>
      <c r="F26" s="49"/>
      <c r="G26" s="49"/>
      <c r="H26" s="49"/>
    </row>
    <row r="27" spans="1:8" ht="16.5" customHeight="1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>
      <c r="A32" s="61"/>
    </row>
    <row r="33" spans="1:8" ht="14.4" customHeight="1">
      <c r="A33" s="174" t="s">
        <v>155</v>
      </c>
      <c r="B33" s="174"/>
      <c r="C33" s="174"/>
      <c r="D33" s="174"/>
      <c r="E33" s="174"/>
      <c r="F33" s="174"/>
      <c r="G33" s="174"/>
      <c r="H33" s="174"/>
    </row>
    <row r="34" spans="1:8" ht="14.4" customHeight="1">
      <c r="A34" s="174"/>
      <c r="B34" s="174"/>
      <c r="C34" s="174"/>
      <c r="D34" s="174"/>
      <c r="E34" s="174"/>
      <c r="F34" s="174"/>
      <c r="G34" s="174"/>
      <c r="H34" s="174"/>
    </row>
    <row r="35" spans="1:8" ht="14.4" customHeight="1">
      <c r="A35" s="174"/>
      <c r="B35" s="174"/>
      <c r="C35" s="174"/>
      <c r="D35" s="174"/>
      <c r="E35" s="174"/>
      <c r="F35" s="174"/>
      <c r="G35" s="174"/>
      <c r="H35" s="174"/>
    </row>
    <row r="36" spans="1:8" ht="14.4" customHeight="1">
      <c r="A36" s="174"/>
      <c r="B36" s="174"/>
      <c r="C36" s="174"/>
      <c r="D36" s="174"/>
      <c r="E36" s="174"/>
      <c r="F36" s="174"/>
      <c r="G36" s="174"/>
      <c r="H36" s="174"/>
    </row>
    <row r="37" spans="1:8" ht="14.4" customHeight="1">
      <c r="A37" s="174"/>
      <c r="B37" s="174"/>
      <c r="C37" s="174"/>
      <c r="D37" s="174"/>
      <c r="E37" s="174"/>
      <c r="F37" s="174"/>
      <c r="G37" s="174"/>
      <c r="H37" s="174"/>
    </row>
    <row r="38" spans="1:8">
      <c r="A38" s="61"/>
    </row>
    <row r="39" spans="1:8" ht="28.8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>
      <c r="A40" s="45"/>
      <c r="B40" s="53"/>
      <c r="C40" s="53"/>
      <c r="D40" s="53"/>
      <c r="E40" s="53"/>
      <c r="F40" s="53"/>
    </row>
    <row r="41" spans="1:8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>
      <c r="A45" s="11" t="s">
        <v>154</v>
      </c>
      <c r="B45" s="54"/>
      <c r="C45" s="54"/>
      <c r="D45" s="54"/>
      <c r="E45" s="54"/>
      <c r="F45" s="54"/>
    </row>
    <row r="51" spans="1:4" ht="15.6">
      <c r="A51" s="161" t="s">
        <v>609</v>
      </c>
    </row>
    <row r="55" spans="1:4">
      <c r="A55" s="162" t="s">
        <v>603</v>
      </c>
      <c r="B55" s="163"/>
      <c r="C55" s="163"/>
      <c r="D55" s="162" t="s">
        <v>604</v>
      </c>
    </row>
    <row r="56" spans="1:4">
      <c r="A56" s="162" t="s">
        <v>605</v>
      </c>
      <c r="B56" s="163"/>
      <c r="C56" s="163"/>
      <c r="D56" s="162" t="s">
        <v>606</v>
      </c>
    </row>
    <row r="57" spans="1:4">
      <c r="A57" s="162" t="s">
        <v>607</v>
      </c>
      <c r="B57" s="163"/>
      <c r="C57" s="163"/>
      <c r="D57" s="162" t="s">
        <v>608</v>
      </c>
    </row>
    <row r="58" spans="1:4">
      <c r="A58" s="163"/>
      <c r="B58" s="163"/>
      <c r="C58" s="163"/>
      <c r="D58" s="163"/>
    </row>
    <row r="59" spans="1:4">
      <c r="A59" s="163"/>
      <c r="B59" s="163"/>
      <c r="C59" s="163"/>
      <c r="D59" s="163"/>
    </row>
    <row r="60" spans="1:4">
      <c r="A60" s="163"/>
      <c r="B60" s="163"/>
      <c r="C60" s="163"/>
      <c r="D60" s="16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2"/>
  <sheetViews>
    <sheetView showGridLines="0" zoomScale="75" zoomScaleNormal="75" workbookViewId="0">
      <selection activeCell="C11" sqref="C11"/>
    </sheetView>
  </sheetViews>
  <sheetFormatPr baseColWidth="10" defaultColWidth="11" defaultRowHeight="14.4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>
      <c r="A1" s="171" t="s">
        <v>166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4" spans="1:11" ht="15.6">
      <c r="A24" s="161" t="s">
        <v>609</v>
      </c>
    </row>
    <row r="28" spans="1:11">
      <c r="A28" s="162" t="s">
        <v>603</v>
      </c>
      <c r="B28" s="163"/>
      <c r="C28" s="163"/>
      <c r="D28" s="162" t="s">
        <v>604</v>
      </c>
    </row>
    <row r="29" spans="1:11">
      <c r="A29" s="162" t="s">
        <v>605</v>
      </c>
      <c r="B29" s="163"/>
      <c r="C29" s="163"/>
      <c r="D29" s="162" t="s">
        <v>606</v>
      </c>
    </row>
    <row r="30" spans="1:11">
      <c r="A30" s="162" t="s">
        <v>607</v>
      </c>
      <c r="B30" s="163"/>
      <c r="C30" s="163"/>
      <c r="D30" s="162" t="s">
        <v>608</v>
      </c>
    </row>
    <row r="31" spans="1:11">
      <c r="A31" s="163"/>
      <c r="B31" s="163"/>
      <c r="C31" s="163"/>
      <c r="D31" s="163"/>
    </row>
    <row r="32" spans="1:11">
      <c r="A32" s="163"/>
      <c r="B32" s="163"/>
      <c r="C32" s="163"/>
      <c r="D32" s="16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86"/>
  <sheetViews>
    <sheetView showGridLines="0" zoomScale="75" zoomScaleNormal="75" workbookViewId="0">
      <selection activeCell="A13" sqref="A13"/>
    </sheetView>
  </sheetViews>
  <sheetFormatPr baseColWidth="10" defaultColWidth="11" defaultRowHeight="14.4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>
      <c r="A1" s="171" t="s">
        <v>191</v>
      </c>
      <c r="B1" s="172"/>
      <c r="C1" s="172"/>
      <c r="D1" s="173"/>
    </row>
    <row r="2" spans="1:4">
      <c r="A2" s="110" t="str">
        <f>'Formato 1'!A2</f>
        <v>Instituto Salmantino para las Personas con Discapacidad</v>
      </c>
      <c r="B2" s="111"/>
      <c r="C2" s="111"/>
      <c r="D2" s="112"/>
    </row>
    <row r="3" spans="1:4">
      <c r="A3" s="113" t="s">
        <v>192</v>
      </c>
      <c r="B3" s="114"/>
      <c r="C3" s="114"/>
      <c r="D3" s="115"/>
    </row>
    <row r="4" spans="1:4">
      <c r="A4" s="113" t="str">
        <f>'Formato 3'!A4</f>
        <v>Del 1 de Enero al 31 de Marzo de 2025 (b)</v>
      </c>
      <c r="B4" s="114"/>
      <c r="C4" s="114"/>
      <c r="D4" s="115"/>
    </row>
    <row r="5" spans="1:4">
      <c r="A5" s="116" t="s">
        <v>3</v>
      </c>
      <c r="B5" s="117"/>
      <c r="C5" s="117"/>
      <c r="D5" s="118"/>
    </row>
    <row r="6" spans="1:4" ht="15" customHeight="1"/>
    <row r="7" spans="1:4" ht="28.8">
      <c r="A7" s="13" t="s">
        <v>7</v>
      </c>
      <c r="B7" s="7" t="s">
        <v>193</v>
      </c>
      <c r="C7" s="7" t="s">
        <v>194</v>
      </c>
      <c r="D7" s="7" t="s">
        <v>195</v>
      </c>
    </row>
    <row r="8" spans="1:4">
      <c r="A8" s="3" t="s">
        <v>196</v>
      </c>
      <c r="B8" s="14">
        <f>SUM(B9:B11)</f>
        <v>6535072.0099999998</v>
      </c>
      <c r="C8" s="14">
        <f>SUM(C9:C11)</f>
        <v>1527691.51</v>
      </c>
      <c r="D8" s="14">
        <f>SUM(D9:D11)</f>
        <v>1527691.51</v>
      </c>
    </row>
    <row r="9" spans="1:4">
      <c r="A9" s="58" t="s">
        <v>197</v>
      </c>
      <c r="B9" s="94">
        <v>6535072.0099999998</v>
      </c>
      <c r="C9" s="94">
        <v>1527691.51</v>
      </c>
      <c r="D9" s="94">
        <v>1527691.51</v>
      </c>
    </row>
    <row r="10" spans="1:4">
      <c r="A10" s="58" t="s">
        <v>198</v>
      </c>
      <c r="B10" s="94">
        <v>0</v>
      </c>
      <c r="C10" s="94">
        <v>0</v>
      </c>
      <c r="D10" s="94">
        <v>0</v>
      </c>
    </row>
    <row r="11" spans="1:4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>
      <c r="A12" s="46"/>
      <c r="B12" s="91"/>
      <c r="C12" s="91"/>
      <c r="D12" s="91"/>
    </row>
    <row r="13" spans="1:4">
      <c r="A13" s="3" t="s">
        <v>200</v>
      </c>
      <c r="B13" s="14">
        <f>B14+B15</f>
        <v>6535072.0099999998</v>
      </c>
      <c r="C13" s="14">
        <f>C14+C15</f>
        <v>887797.38</v>
      </c>
      <c r="D13" s="14">
        <f>D14+D15</f>
        <v>887797.38</v>
      </c>
    </row>
    <row r="14" spans="1:4">
      <c r="A14" s="58" t="s">
        <v>201</v>
      </c>
      <c r="B14" s="94">
        <v>6535072.0099999998</v>
      </c>
      <c r="C14" s="167">
        <v>887797.38</v>
      </c>
      <c r="D14" s="167">
        <v>887797.38</v>
      </c>
    </row>
    <row r="15" spans="1:4">
      <c r="A15" s="58" t="s">
        <v>202</v>
      </c>
      <c r="B15" s="94">
        <v>0</v>
      </c>
      <c r="C15" s="94">
        <v>0</v>
      </c>
      <c r="D15" s="94">
        <v>0</v>
      </c>
    </row>
    <row r="16" spans="1:4">
      <c r="A16" s="46"/>
      <c r="B16" s="91"/>
      <c r="C16" s="91"/>
      <c r="D16" s="91"/>
    </row>
    <row r="17" spans="1:4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>
      <c r="A18" s="58" t="s">
        <v>204</v>
      </c>
      <c r="B18" s="16">
        <v>0</v>
      </c>
      <c r="C18" s="47">
        <v>0</v>
      </c>
      <c r="D18" s="47">
        <v>0</v>
      </c>
    </row>
    <row r="19" spans="1:4">
      <c r="A19" s="58" t="s">
        <v>205</v>
      </c>
      <c r="B19" s="16">
        <v>0</v>
      </c>
      <c r="C19" s="47">
        <v>0</v>
      </c>
      <c r="D19" s="47">
        <v>0</v>
      </c>
    </row>
    <row r="20" spans="1:4">
      <c r="A20" s="46"/>
      <c r="B20" s="91"/>
      <c r="C20" s="91"/>
      <c r="D20" s="91"/>
    </row>
    <row r="21" spans="1:4">
      <c r="A21" s="3" t="s">
        <v>206</v>
      </c>
      <c r="B21" s="14">
        <f>B8-B13+B17</f>
        <v>0</v>
      </c>
      <c r="C21" s="14">
        <f>C8-C13+C17</f>
        <v>639894.13</v>
      </c>
      <c r="D21" s="14">
        <f>D8-D13+D17</f>
        <v>639894.13</v>
      </c>
    </row>
    <row r="22" spans="1:4">
      <c r="A22" s="3"/>
      <c r="B22" s="91"/>
      <c r="C22" s="91"/>
      <c r="D22" s="91"/>
    </row>
    <row r="23" spans="1:4">
      <c r="A23" s="3" t="s">
        <v>207</v>
      </c>
      <c r="B23" s="14">
        <f>B21-B11</f>
        <v>0</v>
      </c>
      <c r="C23" s="14">
        <f>C21-C11</f>
        <v>639894.13</v>
      </c>
      <c r="D23" s="14">
        <f>D21-D11</f>
        <v>639894.13</v>
      </c>
    </row>
    <row r="24" spans="1:4">
      <c r="A24" s="3"/>
      <c r="B24" s="17"/>
      <c r="C24" s="17"/>
      <c r="D24" s="17"/>
    </row>
    <row r="25" spans="1:4">
      <c r="A25" s="18" t="s">
        <v>208</v>
      </c>
      <c r="B25" s="14">
        <f>B23-B17</f>
        <v>0</v>
      </c>
      <c r="C25" s="14">
        <f>C23-C17</f>
        <v>639894.13</v>
      </c>
      <c r="D25" s="14">
        <f>D23-D17</f>
        <v>639894.13</v>
      </c>
    </row>
    <row r="26" spans="1:4">
      <c r="A26" s="19"/>
      <c r="B26" s="82"/>
      <c r="C26" s="82"/>
      <c r="D26" s="82"/>
    </row>
    <row r="27" spans="1:4">
      <c r="A27" s="61"/>
    </row>
    <row r="28" spans="1:4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58" t="s">
        <v>213</v>
      </c>
      <c r="B30" s="47">
        <v>0</v>
      </c>
      <c r="C30" s="47">
        <v>0</v>
      </c>
      <c r="D30" s="47">
        <v>0</v>
      </c>
    </row>
    <row r="31" spans="1:4">
      <c r="A31" s="58" t="s">
        <v>214</v>
      </c>
      <c r="B31" s="47">
        <v>0</v>
      </c>
      <c r="C31" s="47">
        <v>0</v>
      </c>
      <c r="D31" s="47">
        <v>0</v>
      </c>
    </row>
    <row r="32" spans="1:4">
      <c r="A32" s="45"/>
      <c r="B32" s="49"/>
      <c r="C32" s="49"/>
      <c r="D32" s="49"/>
    </row>
    <row r="33" spans="1:4" ht="14.4" customHeight="1">
      <c r="A33" s="3" t="s">
        <v>215</v>
      </c>
      <c r="B33" s="4">
        <f>B25+B29</f>
        <v>0</v>
      </c>
      <c r="C33" s="4">
        <f>C25+C29</f>
        <v>639894.13</v>
      </c>
      <c r="D33" s="4">
        <f>D25+D29</f>
        <v>639894.13</v>
      </c>
    </row>
    <row r="34" spans="1:4" ht="14.4" customHeight="1">
      <c r="A34" s="55"/>
      <c r="B34" s="56"/>
      <c r="C34" s="56"/>
      <c r="D34" s="56"/>
    </row>
    <row r="35" spans="1:4" ht="14.4" customHeight="1">
      <c r="A35" s="61"/>
    </row>
    <row r="36" spans="1:4" ht="14.4" customHeight="1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" customHeight="1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58" t="s">
        <v>218</v>
      </c>
      <c r="B38" s="47">
        <v>0</v>
      </c>
      <c r="C38" s="47">
        <v>0</v>
      </c>
      <c r="D38" s="47">
        <v>0</v>
      </c>
    </row>
    <row r="39" spans="1:4">
      <c r="A39" s="58" t="s">
        <v>219</v>
      </c>
      <c r="B39" s="47">
        <v>0</v>
      </c>
      <c r="C39" s="47">
        <v>0</v>
      </c>
      <c r="D39" s="47">
        <v>0</v>
      </c>
    </row>
    <row r="40" spans="1:4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58" t="s">
        <v>221</v>
      </c>
      <c r="B41" s="47">
        <v>0</v>
      </c>
      <c r="C41" s="47">
        <v>0</v>
      </c>
      <c r="D41" s="47">
        <v>0</v>
      </c>
    </row>
    <row r="42" spans="1:4">
      <c r="A42" s="58" t="s">
        <v>222</v>
      </c>
      <c r="B42" s="47">
        <v>0</v>
      </c>
      <c r="C42" s="47">
        <v>0</v>
      </c>
      <c r="D42" s="47">
        <v>0</v>
      </c>
    </row>
    <row r="43" spans="1:4">
      <c r="A43" s="45"/>
      <c r="B43" s="49"/>
      <c r="C43" s="49"/>
      <c r="D43" s="49"/>
    </row>
    <row r="44" spans="1:4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0"/>
      <c r="B45" s="56"/>
      <c r="C45" s="56"/>
      <c r="D45" s="56"/>
    </row>
    <row r="47" spans="1:4" ht="28.8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>
      <c r="A48" s="95" t="s">
        <v>224</v>
      </c>
      <c r="B48" s="96">
        <f>B9</f>
        <v>6535072.0099999998</v>
      </c>
      <c r="C48" s="96">
        <f>C9</f>
        <v>1527691.51</v>
      </c>
      <c r="D48" s="96">
        <f>D9</f>
        <v>1527691.51</v>
      </c>
    </row>
    <row r="49" spans="1:4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218</v>
      </c>
      <c r="B50" s="47">
        <v>0</v>
      </c>
      <c r="C50" s="47">
        <v>0</v>
      </c>
      <c r="D50" s="47">
        <v>0</v>
      </c>
    </row>
    <row r="51" spans="1:4">
      <c r="A51" s="97" t="s">
        <v>221</v>
      </c>
      <c r="B51" s="47">
        <v>0</v>
      </c>
      <c r="C51" s="47">
        <v>0</v>
      </c>
      <c r="D51" s="47">
        <v>0</v>
      </c>
    </row>
    <row r="52" spans="1:4">
      <c r="A52" s="45"/>
      <c r="B52" s="49"/>
      <c r="C52" s="49"/>
      <c r="D52" s="49"/>
    </row>
    <row r="53" spans="1:4">
      <c r="A53" s="58" t="s">
        <v>201</v>
      </c>
      <c r="B53" s="47">
        <f>B14</f>
        <v>6535072.0099999998</v>
      </c>
      <c r="C53" s="47">
        <f>C14</f>
        <v>887797.38</v>
      </c>
      <c r="D53" s="47">
        <f>D14</f>
        <v>887797.38</v>
      </c>
    </row>
    <row r="54" spans="1:4">
      <c r="A54" s="45"/>
      <c r="B54" s="49"/>
      <c r="C54" s="49"/>
      <c r="D54" s="49"/>
    </row>
    <row r="55" spans="1:4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>
      <c r="A56" s="45"/>
      <c r="B56" s="49"/>
      <c r="C56" s="49"/>
      <c r="D56" s="49"/>
    </row>
    <row r="57" spans="1:4">
      <c r="A57" s="18" t="s">
        <v>226</v>
      </c>
      <c r="B57" s="4">
        <f>B48+B49-B53+B55</f>
        <v>0</v>
      </c>
      <c r="C57" s="4">
        <f>C48+C49-C53+C55</f>
        <v>639894.13</v>
      </c>
      <c r="D57" s="4">
        <f>D48+D49-D53+D55</f>
        <v>639894.13</v>
      </c>
    </row>
    <row r="58" spans="1:4">
      <c r="A58" s="23"/>
      <c r="B58" s="24"/>
      <c r="C58" s="24"/>
      <c r="D58" s="24"/>
    </row>
    <row r="59" spans="1:4">
      <c r="A59" s="18" t="s">
        <v>227</v>
      </c>
      <c r="B59" s="4">
        <f>B57-B49</f>
        <v>0</v>
      </c>
      <c r="C59" s="4">
        <f>C57-C49</f>
        <v>639894.13</v>
      </c>
      <c r="D59" s="4">
        <f>D57-D49</f>
        <v>639894.13</v>
      </c>
    </row>
    <row r="60" spans="1:4">
      <c r="A60" s="55"/>
      <c r="B60" s="56"/>
      <c r="C60" s="56"/>
      <c r="D60" s="56"/>
    </row>
    <row r="62" spans="1:4" ht="28.8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>
      <c r="A65" s="97" t="s">
        <v>219</v>
      </c>
      <c r="B65" s="94">
        <v>0</v>
      </c>
      <c r="C65" s="94">
        <v>0</v>
      </c>
      <c r="D65" s="94">
        <v>0</v>
      </c>
    </row>
    <row r="66" spans="1:4">
      <c r="A66" s="97" t="s">
        <v>222</v>
      </c>
      <c r="B66" s="94">
        <v>0</v>
      </c>
      <c r="C66" s="94">
        <v>0</v>
      </c>
      <c r="D66" s="94">
        <v>0</v>
      </c>
    </row>
    <row r="67" spans="1:4">
      <c r="A67" s="45"/>
      <c r="B67" s="91"/>
      <c r="C67" s="91"/>
      <c r="D67" s="91"/>
    </row>
    <row r="68" spans="1:4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>
      <c r="A69" s="45"/>
      <c r="B69" s="91"/>
      <c r="C69" s="91"/>
      <c r="D69" s="91"/>
    </row>
    <row r="70" spans="1:4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>
      <c r="A71" s="45"/>
      <c r="B71" s="91"/>
      <c r="C71" s="91"/>
      <c r="D71" s="91"/>
    </row>
    <row r="72" spans="1:4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>
      <c r="A73" s="45"/>
      <c r="B73" s="91"/>
      <c r="C73" s="91"/>
      <c r="D73" s="91"/>
    </row>
    <row r="74" spans="1:4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>
      <c r="A75" s="55"/>
      <c r="B75" s="82"/>
      <c r="C75" s="82"/>
      <c r="D75" s="82"/>
    </row>
    <row r="78" spans="1:4" ht="15.6">
      <c r="A78" s="161" t="s">
        <v>609</v>
      </c>
    </row>
    <row r="82" spans="1:4">
      <c r="A82" s="162" t="s">
        <v>603</v>
      </c>
      <c r="B82" s="163"/>
      <c r="C82" s="163"/>
      <c r="D82" s="162" t="s">
        <v>604</v>
      </c>
    </row>
    <row r="83" spans="1:4">
      <c r="A83" s="162" t="s">
        <v>605</v>
      </c>
      <c r="B83" s="163"/>
      <c r="C83" s="163"/>
      <c r="D83" s="162" t="s">
        <v>606</v>
      </c>
    </row>
    <row r="84" spans="1:4">
      <c r="A84" s="162" t="s">
        <v>607</v>
      </c>
      <c r="B84" s="163"/>
      <c r="C84" s="163"/>
      <c r="D84" s="162" t="s">
        <v>608</v>
      </c>
    </row>
    <row r="85" spans="1:4">
      <c r="A85" s="163"/>
      <c r="B85" s="163"/>
      <c r="C85" s="163"/>
      <c r="D85" s="163"/>
    </row>
    <row r="86" spans="1:4">
      <c r="A86" s="163"/>
      <c r="B86" s="163"/>
      <c r="C86" s="163"/>
      <c r="D86" s="163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0 B22:D25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7"/>
  <sheetViews>
    <sheetView showGridLines="0" zoomScale="75" zoomScaleNormal="75" workbookViewId="0">
      <selection activeCell="B22" sqref="B22"/>
    </sheetView>
  </sheetViews>
  <sheetFormatPr baseColWidth="10" defaultColWidth="11" defaultRowHeight="14.4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>
      <c r="A1" s="171" t="s">
        <v>232</v>
      </c>
      <c r="B1" s="172"/>
      <c r="C1" s="172"/>
      <c r="D1" s="172"/>
      <c r="E1" s="172"/>
      <c r="F1" s="172"/>
      <c r="G1" s="173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233</v>
      </c>
      <c r="B3" s="114"/>
      <c r="C3" s="114"/>
      <c r="D3" s="114"/>
      <c r="E3" s="114"/>
      <c r="F3" s="114"/>
      <c r="G3" s="115"/>
    </row>
    <row r="4" spans="1:7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>
      <c r="A5" s="116" t="s">
        <v>3</v>
      </c>
      <c r="B5" s="117"/>
      <c r="C5" s="117"/>
      <c r="D5" s="117"/>
      <c r="E5" s="117"/>
      <c r="F5" s="117"/>
      <c r="G5" s="118"/>
    </row>
    <row r="6" spans="1:7">
      <c r="A6" s="175" t="s">
        <v>234</v>
      </c>
      <c r="B6" s="177" t="s">
        <v>235</v>
      </c>
      <c r="C6" s="177"/>
      <c r="D6" s="177"/>
      <c r="E6" s="177"/>
      <c r="F6" s="177"/>
      <c r="G6" s="177" t="s">
        <v>236</v>
      </c>
    </row>
    <row r="7" spans="1:7" ht="28.8">
      <c r="A7" s="176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7"/>
    </row>
    <row r="8" spans="1:7">
      <c r="A8" s="26" t="s">
        <v>241</v>
      </c>
      <c r="B8" s="91"/>
      <c r="C8" s="91"/>
      <c r="D8" s="91"/>
      <c r="E8" s="91"/>
      <c r="F8" s="91"/>
      <c r="G8" s="91"/>
    </row>
    <row r="9" spans="1:7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>
      <c r="A15" s="58" t="s">
        <v>248</v>
      </c>
      <c r="B15" s="47">
        <v>970000</v>
      </c>
      <c r="C15" s="47">
        <v>0</v>
      </c>
      <c r="D15" s="47">
        <v>970000</v>
      </c>
      <c r="E15" s="47">
        <v>327691.51</v>
      </c>
      <c r="F15" s="47">
        <v>327691.51</v>
      </c>
      <c r="G15" s="47">
        <f t="shared" si="0"/>
        <v>-642308.49</v>
      </c>
    </row>
    <row r="16" spans="1:7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>
      <c r="A34" s="58" t="s">
        <v>267</v>
      </c>
      <c r="B34" s="47">
        <v>5565072.0099999998</v>
      </c>
      <c r="C34" s="47">
        <v>0</v>
      </c>
      <c r="D34" s="47">
        <v>5565072.0099999998</v>
      </c>
      <c r="E34" s="47">
        <v>1200000</v>
      </c>
      <c r="F34" s="47">
        <v>1200000</v>
      </c>
      <c r="G34" s="47">
        <f t="shared" si="4"/>
        <v>-4365072.01</v>
      </c>
    </row>
    <row r="35" spans="1:7" ht="14.4" customHeight="1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>
      <c r="A40" s="45"/>
      <c r="B40" s="47"/>
      <c r="C40" s="47"/>
      <c r="D40" s="47"/>
      <c r="E40" s="47"/>
      <c r="F40" s="47"/>
      <c r="G40" s="47"/>
    </row>
    <row r="41" spans="1:7">
      <c r="A41" s="3" t="s">
        <v>273</v>
      </c>
      <c r="B41" s="4">
        <f t="shared" ref="B41:G41" si="7">SUM(B9,B10,B11,B12,B13,B14,B15,B16,B28,B34,B35,B37)</f>
        <v>6535072.0099999998</v>
      </c>
      <c r="C41" s="4">
        <f t="shared" si="7"/>
        <v>0</v>
      </c>
      <c r="D41" s="4">
        <f t="shared" si="7"/>
        <v>6535072.0099999998</v>
      </c>
      <c r="E41" s="4">
        <f t="shared" si="7"/>
        <v>1527691.51</v>
      </c>
      <c r="F41" s="4">
        <f t="shared" si="7"/>
        <v>1527691.51</v>
      </c>
      <c r="G41" s="4">
        <f t="shared" si="7"/>
        <v>-5007380.5</v>
      </c>
    </row>
    <row r="42" spans="1:7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>
      <c r="A43" s="45"/>
      <c r="B43" s="49"/>
      <c r="C43" s="49"/>
      <c r="D43" s="49"/>
      <c r="E43" s="49"/>
      <c r="F43" s="49"/>
      <c r="G43" s="49"/>
    </row>
    <row r="44" spans="1:7">
      <c r="A44" s="3" t="s">
        <v>275</v>
      </c>
      <c r="B44" s="49"/>
      <c r="C44" s="49"/>
      <c r="D44" s="49"/>
      <c r="E44" s="49"/>
      <c r="F44" s="49"/>
      <c r="G44" s="49"/>
    </row>
    <row r="45" spans="1:7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>
      <c r="A64" s="45"/>
      <c r="B64" s="49"/>
      <c r="C64" s="49"/>
      <c r="D64" s="49"/>
      <c r="E64" s="49"/>
      <c r="F64" s="49"/>
      <c r="G64" s="49"/>
    </row>
    <row r="65" spans="1:7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>
      <c r="A66" s="45"/>
      <c r="B66" s="49"/>
      <c r="C66" s="49"/>
      <c r="D66" s="49"/>
      <c r="E66" s="49"/>
      <c r="F66" s="49"/>
      <c r="G66" s="49"/>
    </row>
    <row r="67" spans="1:7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>
      <c r="A69" s="45"/>
      <c r="B69" s="49"/>
      <c r="C69" s="49"/>
      <c r="D69" s="49"/>
      <c r="E69" s="49"/>
      <c r="F69" s="49"/>
      <c r="G69" s="49"/>
    </row>
    <row r="70" spans="1:7">
      <c r="A70" s="3" t="s">
        <v>298</v>
      </c>
      <c r="B70" s="4">
        <f t="shared" ref="B70:G70" si="16">B41+B65+B67</f>
        <v>6535072.0099999998</v>
      </c>
      <c r="C70" s="4">
        <f t="shared" si="16"/>
        <v>0</v>
      </c>
      <c r="D70" s="4">
        <f t="shared" si="16"/>
        <v>6535072.0099999998</v>
      </c>
      <c r="E70" s="4">
        <f t="shared" si="16"/>
        <v>1527691.51</v>
      </c>
      <c r="F70" s="4">
        <f t="shared" si="16"/>
        <v>1527691.51</v>
      </c>
      <c r="G70" s="4">
        <f t="shared" si="16"/>
        <v>-5007380.5</v>
      </c>
    </row>
    <row r="71" spans="1:7">
      <c r="A71" s="45"/>
      <c r="B71" s="49"/>
      <c r="C71" s="49"/>
      <c r="D71" s="49"/>
      <c r="E71" s="49"/>
      <c r="F71" s="49"/>
      <c r="G71" s="49"/>
    </row>
    <row r="72" spans="1:7">
      <c r="A72" s="3" t="s">
        <v>299</v>
      </c>
      <c r="B72" s="49"/>
      <c r="C72" s="49"/>
      <c r="D72" s="49"/>
      <c r="E72" s="49"/>
      <c r="F72" s="49"/>
      <c r="G72" s="49"/>
    </row>
    <row r="73" spans="1:7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>
      <c r="A76" s="55"/>
      <c r="B76" s="82"/>
      <c r="C76" s="82"/>
      <c r="D76" s="82"/>
      <c r="E76" s="82"/>
      <c r="F76" s="82"/>
      <c r="G76" s="82"/>
    </row>
    <row r="79" spans="1:7" ht="15.6">
      <c r="A79" s="161" t="s">
        <v>609</v>
      </c>
    </row>
    <row r="83" spans="1:4">
      <c r="A83" s="162" t="s">
        <v>603</v>
      </c>
      <c r="B83" s="163"/>
      <c r="C83" s="163"/>
      <c r="D83" s="162" t="s">
        <v>604</v>
      </c>
    </row>
    <row r="84" spans="1:4">
      <c r="A84" s="162" t="s">
        <v>605</v>
      </c>
      <c r="B84" s="163"/>
      <c r="C84" s="163"/>
      <c r="D84" s="162" t="s">
        <v>606</v>
      </c>
    </row>
    <row r="85" spans="1:4">
      <c r="A85" s="162" t="s">
        <v>607</v>
      </c>
      <c r="B85" s="163"/>
      <c r="C85" s="163"/>
      <c r="D85" s="162" t="s">
        <v>608</v>
      </c>
    </row>
    <row r="86" spans="1:4">
      <c r="A86" s="163"/>
      <c r="B86" s="163"/>
      <c r="C86" s="163"/>
      <c r="D86" s="163"/>
    </row>
    <row r="87" spans="1:4">
      <c r="A87" s="163"/>
      <c r="B87" s="163"/>
      <c r="C87" s="163"/>
      <c r="D87" s="16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2"/>
  <sheetViews>
    <sheetView showGridLines="0" zoomScale="75" zoomScaleNormal="75" workbookViewId="0">
      <selection activeCell="A41" sqref="A41"/>
    </sheetView>
  </sheetViews>
  <sheetFormatPr baseColWidth="10" defaultColWidth="11" defaultRowHeight="14.4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>
      <c r="A1" s="180" t="s">
        <v>303</v>
      </c>
      <c r="B1" s="172"/>
      <c r="C1" s="172"/>
      <c r="D1" s="172"/>
      <c r="E1" s="172"/>
      <c r="F1" s="172"/>
      <c r="G1" s="173"/>
    </row>
    <row r="2" spans="1:7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>
      <c r="A3" s="126" t="s">
        <v>304</v>
      </c>
      <c r="B3" s="126"/>
      <c r="C3" s="126"/>
      <c r="D3" s="126"/>
      <c r="E3" s="126"/>
      <c r="F3" s="126"/>
      <c r="G3" s="126"/>
    </row>
    <row r="4" spans="1:7">
      <c r="A4" s="126" t="s">
        <v>305</v>
      </c>
      <c r="B4" s="126"/>
      <c r="C4" s="126"/>
      <c r="D4" s="126"/>
      <c r="E4" s="126"/>
      <c r="F4" s="126"/>
      <c r="G4" s="126"/>
    </row>
    <row r="5" spans="1:7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>
      <c r="A6" s="127" t="s">
        <v>3</v>
      </c>
      <c r="B6" s="127"/>
      <c r="C6" s="127"/>
      <c r="D6" s="127"/>
      <c r="E6" s="127"/>
      <c r="F6" s="127"/>
      <c r="G6" s="127"/>
    </row>
    <row r="7" spans="1:7">
      <c r="A7" s="178" t="s">
        <v>7</v>
      </c>
      <c r="B7" s="178" t="s">
        <v>306</v>
      </c>
      <c r="C7" s="178"/>
      <c r="D7" s="178"/>
      <c r="E7" s="178"/>
      <c r="F7" s="178"/>
      <c r="G7" s="179" t="s">
        <v>307</v>
      </c>
    </row>
    <row r="8" spans="1:7" ht="28.8">
      <c r="A8" s="178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8"/>
    </row>
    <row r="9" spans="1:7">
      <c r="A9" s="27" t="s">
        <v>312</v>
      </c>
      <c r="B9" s="83">
        <f t="shared" ref="B9:G9" si="0">SUM(B10,B18,B28,B38,B48,B58,B62,B71,B75)</f>
        <v>6535072.0100000007</v>
      </c>
      <c r="C9" s="83">
        <f t="shared" si="0"/>
        <v>0</v>
      </c>
      <c r="D9" s="83">
        <f t="shared" si="0"/>
        <v>6535072.0100000007</v>
      </c>
      <c r="E9" s="83">
        <f t="shared" si="0"/>
        <v>887797.38</v>
      </c>
      <c r="F9" s="83">
        <f t="shared" si="0"/>
        <v>887797.38</v>
      </c>
      <c r="G9" s="83">
        <f t="shared" si="0"/>
        <v>5647274.629999999</v>
      </c>
    </row>
    <row r="10" spans="1:7">
      <c r="A10" s="84" t="s">
        <v>313</v>
      </c>
      <c r="B10" s="83">
        <f t="shared" ref="B10:G10" si="1">SUM(B11:B17)</f>
        <v>5427053.6500000004</v>
      </c>
      <c r="C10" s="83">
        <f t="shared" si="1"/>
        <v>0</v>
      </c>
      <c r="D10" s="83">
        <f t="shared" si="1"/>
        <v>5427053.6500000004</v>
      </c>
      <c r="E10" s="83">
        <f t="shared" si="1"/>
        <v>770772.85</v>
      </c>
      <c r="F10" s="83">
        <f t="shared" si="1"/>
        <v>770772.85</v>
      </c>
      <c r="G10" s="83">
        <f t="shared" si="1"/>
        <v>4656280.8</v>
      </c>
    </row>
    <row r="11" spans="1:7">
      <c r="A11" s="85" t="s">
        <v>314</v>
      </c>
      <c r="B11" s="168">
        <v>3847209.4</v>
      </c>
      <c r="C11" s="75">
        <v>0</v>
      </c>
      <c r="D11" s="75">
        <v>3847209.4</v>
      </c>
      <c r="E11" s="168">
        <v>676555.44</v>
      </c>
      <c r="F11" s="168">
        <v>676555.44</v>
      </c>
      <c r="G11" s="75">
        <f>D11-E11</f>
        <v>3170653.96</v>
      </c>
    </row>
    <row r="12" spans="1:7">
      <c r="A12" s="85" t="s">
        <v>315</v>
      </c>
      <c r="B12" s="168">
        <v>0</v>
      </c>
      <c r="C12" s="75">
        <v>0</v>
      </c>
      <c r="D12" s="75">
        <v>0</v>
      </c>
      <c r="E12" s="168">
        <v>0</v>
      </c>
      <c r="F12" s="168">
        <v>0</v>
      </c>
      <c r="G12" s="75">
        <f t="shared" ref="G12:G17" si="2">D12-E12</f>
        <v>0</v>
      </c>
    </row>
    <row r="13" spans="1:7">
      <c r="A13" s="85" t="s">
        <v>316</v>
      </c>
      <c r="B13" s="168">
        <v>548392.85</v>
      </c>
      <c r="C13" s="75">
        <v>0</v>
      </c>
      <c r="D13" s="75">
        <v>548392.85</v>
      </c>
      <c r="E13" s="168">
        <v>1695.06</v>
      </c>
      <c r="F13" s="168">
        <v>1695.06</v>
      </c>
      <c r="G13" s="75">
        <f t="shared" si="2"/>
        <v>546697.78999999992</v>
      </c>
    </row>
    <row r="14" spans="1:7">
      <c r="A14" s="85" t="s">
        <v>317</v>
      </c>
      <c r="B14" s="168">
        <v>263203.5</v>
      </c>
      <c r="C14" s="75">
        <v>0</v>
      </c>
      <c r="D14" s="75">
        <v>263203.5</v>
      </c>
      <c r="E14" s="168">
        <v>0</v>
      </c>
      <c r="F14" s="168">
        <v>0</v>
      </c>
      <c r="G14" s="75">
        <f t="shared" si="2"/>
        <v>263203.5</v>
      </c>
    </row>
    <row r="15" spans="1:7">
      <c r="A15" s="85" t="s">
        <v>318</v>
      </c>
      <c r="B15" s="168">
        <v>768247.9</v>
      </c>
      <c r="C15" s="75">
        <v>0</v>
      </c>
      <c r="D15" s="75">
        <v>768247.9</v>
      </c>
      <c r="E15" s="168">
        <v>92522.35</v>
      </c>
      <c r="F15" s="168">
        <v>92522.35</v>
      </c>
      <c r="G15" s="75">
        <f t="shared" si="2"/>
        <v>675725.55</v>
      </c>
    </row>
    <row r="16" spans="1:7">
      <c r="A16" s="85" t="s">
        <v>319</v>
      </c>
      <c r="B16" s="75">
        <v>0</v>
      </c>
      <c r="C16" s="75">
        <v>0</v>
      </c>
      <c r="D16" s="75">
        <v>0</v>
      </c>
      <c r="E16" s="168">
        <v>0</v>
      </c>
      <c r="F16" s="168">
        <v>0</v>
      </c>
      <c r="G16" s="75">
        <f t="shared" si="2"/>
        <v>0</v>
      </c>
    </row>
    <row r="17" spans="1:7">
      <c r="A17" s="85" t="s">
        <v>320</v>
      </c>
      <c r="B17" s="75">
        <v>0</v>
      </c>
      <c r="C17" s="75">
        <v>0</v>
      </c>
      <c r="D17" s="75">
        <v>0</v>
      </c>
      <c r="E17" s="168">
        <v>0</v>
      </c>
      <c r="F17" s="168">
        <v>0</v>
      </c>
      <c r="G17" s="75">
        <f t="shared" si="2"/>
        <v>0</v>
      </c>
    </row>
    <row r="18" spans="1:7">
      <c r="A18" s="84" t="s">
        <v>321</v>
      </c>
      <c r="B18" s="83">
        <f t="shared" ref="B18:G18" si="3">SUM(B19:B27)</f>
        <v>436402.5</v>
      </c>
      <c r="C18" s="83">
        <f t="shared" si="3"/>
        <v>0</v>
      </c>
      <c r="D18" s="83">
        <f t="shared" si="3"/>
        <v>436402.5</v>
      </c>
      <c r="E18" s="83">
        <f t="shared" si="3"/>
        <v>71924.61</v>
      </c>
      <c r="F18" s="83">
        <f t="shared" si="3"/>
        <v>71924.61</v>
      </c>
      <c r="G18" s="83">
        <f t="shared" si="3"/>
        <v>364477.89</v>
      </c>
    </row>
    <row r="19" spans="1:7">
      <c r="A19" s="85" t="s">
        <v>322</v>
      </c>
      <c r="B19" s="168">
        <v>99000</v>
      </c>
      <c r="C19" s="75">
        <v>0</v>
      </c>
      <c r="D19" s="75">
        <v>99000</v>
      </c>
      <c r="E19" s="168">
        <v>16309.64</v>
      </c>
      <c r="F19" s="168">
        <v>16309.64</v>
      </c>
      <c r="G19" s="75">
        <f>D19-E19</f>
        <v>82690.36</v>
      </c>
    </row>
    <row r="20" spans="1:7">
      <c r="A20" s="85" t="s">
        <v>323</v>
      </c>
      <c r="B20" s="168">
        <v>5000</v>
      </c>
      <c r="C20" s="75">
        <v>0</v>
      </c>
      <c r="D20" s="75">
        <v>5000</v>
      </c>
      <c r="E20" s="168">
        <v>1312.6</v>
      </c>
      <c r="F20" s="168">
        <v>1312.6</v>
      </c>
      <c r="G20" s="75">
        <f t="shared" ref="G20:G27" si="4">D20-E20</f>
        <v>3687.4</v>
      </c>
    </row>
    <row r="21" spans="1:7">
      <c r="A21" s="85" t="s">
        <v>324</v>
      </c>
      <c r="B21" s="168">
        <v>0</v>
      </c>
      <c r="C21" s="75">
        <v>0</v>
      </c>
      <c r="D21" s="75">
        <v>0</v>
      </c>
      <c r="E21" s="168">
        <v>0</v>
      </c>
      <c r="F21" s="168">
        <v>0</v>
      </c>
      <c r="G21" s="75">
        <f t="shared" si="4"/>
        <v>0</v>
      </c>
    </row>
    <row r="22" spans="1:7">
      <c r="A22" s="85" t="s">
        <v>325</v>
      </c>
      <c r="B22" s="168">
        <v>63000</v>
      </c>
      <c r="C22" s="75">
        <v>0</v>
      </c>
      <c r="D22" s="75">
        <v>63000</v>
      </c>
      <c r="E22" s="168">
        <v>8333.5499999999993</v>
      </c>
      <c r="F22" s="168">
        <v>8333.5499999999993</v>
      </c>
      <c r="G22" s="75">
        <f t="shared" si="4"/>
        <v>54666.45</v>
      </c>
    </row>
    <row r="23" spans="1:7">
      <c r="A23" s="85" t="s">
        <v>326</v>
      </c>
      <c r="B23" s="168">
        <v>35500</v>
      </c>
      <c r="C23" s="75">
        <v>0</v>
      </c>
      <c r="D23" s="75">
        <v>35500</v>
      </c>
      <c r="E23" s="168">
        <v>3380.02</v>
      </c>
      <c r="F23" s="168">
        <v>3380.02</v>
      </c>
      <c r="G23" s="75">
        <f t="shared" si="4"/>
        <v>32119.98</v>
      </c>
    </row>
    <row r="24" spans="1:7">
      <c r="A24" s="85" t="s">
        <v>327</v>
      </c>
      <c r="B24" s="168">
        <v>100000</v>
      </c>
      <c r="C24" s="75">
        <v>0</v>
      </c>
      <c r="D24" s="75">
        <v>100000</v>
      </c>
      <c r="E24" s="168">
        <v>19546.18</v>
      </c>
      <c r="F24" s="168">
        <v>19546.18</v>
      </c>
      <c r="G24" s="75">
        <f t="shared" si="4"/>
        <v>80453.820000000007</v>
      </c>
    </row>
    <row r="25" spans="1:7">
      <c r="A25" s="85" t="s">
        <v>328</v>
      </c>
      <c r="B25" s="168">
        <v>40902.5</v>
      </c>
      <c r="C25" s="75">
        <v>0</v>
      </c>
      <c r="D25" s="75">
        <v>40902.5</v>
      </c>
      <c r="E25" s="168">
        <v>1804.78</v>
      </c>
      <c r="F25" s="168">
        <v>1804.78</v>
      </c>
      <c r="G25" s="75">
        <f t="shared" si="4"/>
        <v>39097.72</v>
      </c>
    </row>
    <row r="26" spans="1:7">
      <c r="A26" s="85" t="s">
        <v>329</v>
      </c>
      <c r="B26" s="168">
        <v>0</v>
      </c>
      <c r="C26" s="75">
        <v>0</v>
      </c>
      <c r="D26" s="75">
        <v>0</v>
      </c>
      <c r="E26" s="168">
        <v>0</v>
      </c>
      <c r="F26" s="168">
        <v>0</v>
      </c>
      <c r="G26" s="75">
        <f t="shared" si="4"/>
        <v>0</v>
      </c>
    </row>
    <row r="27" spans="1:7">
      <c r="A27" s="85" t="s">
        <v>330</v>
      </c>
      <c r="B27" s="168">
        <v>93000</v>
      </c>
      <c r="C27" s="75">
        <v>0</v>
      </c>
      <c r="D27" s="75">
        <v>93000</v>
      </c>
      <c r="E27" s="168">
        <v>21237.84</v>
      </c>
      <c r="F27" s="168">
        <v>21237.84</v>
      </c>
      <c r="G27" s="75">
        <f t="shared" si="4"/>
        <v>71762.16</v>
      </c>
    </row>
    <row r="28" spans="1:7">
      <c r="A28" s="84" t="s">
        <v>331</v>
      </c>
      <c r="B28" s="83">
        <f t="shared" ref="B28:G28" si="5">SUM(B29:B37)</f>
        <v>505615.86</v>
      </c>
      <c r="C28" s="83">
        <f t="shared" si="5"/>
        <v>0</v>
      </c>
      <c r="D28" s="83">
        <f t="shared" si="5"/>
        <v>505615.86</v>
      </c>
      <c r="E28" s="83">
        <f t="shared" si="5"/>
        <v>45099.920000000006</v>
      </c>
      <c r="F28" s="83">
        <f t="shared" si="5"/>
        <v>45099.920000000006</v>
      </c>
      <c r="G28" s="83">
        <f t="shared" si="5"/>
        <v>460515.93999999994</v>
      </c>
    </row>
    <row r="29" spans="1:7">
      <c r="A29" s="85" t="s">
        <v>332</v>
      </c>
      <c r="B29" s="168">
        <v>15500</v>
      </c>
      <c r="C29" s="75">
        <v>0</v>
      </c>
      <c r="D29" s="75">
        <v>15500</v>
      </c>
      <c r="E29" s="168">
        <v>2480</v>
      </c>
      <c r="F29" s="168">
        <v>2480</v>
      </c>
      <c r="G29" s="75">
        <f>D29-E29</f>
        <v>13020</v>
      </c>
    </row>
    <row r="30" spans="1:7">
      <c r="A30" s="85" t="s">
        <v>333</v>
      </c>
      <c r="B30" s="168">
        <v>0</v>
      </c>
      <c r="C30" s="75">
        <v>0</v>
      </c>
      <c r="D30" s="75">
        <v>0</v>
      </c>
      <c r="E30" s="168">
        <v>0</v>
      </c>
      <c r="F30" s="168">
        <v>0</v>
      </c>
      <c r="G30" s="75">
        <f t="shared" ref="G30:G37" si="6">D30-E30</f>
        <v>0</v>
      </c>
    </row>
    <row r="31" spans="1:7">
      <c r="A31" s="85" t="s">
        <v>334</v>
      </c>
      <c r="B31" s="168">
        <v>81597.5</v>
      </c>
      <c r="C31" s="75">
        <v>0</v>
      </c>
      <c r="D31" s="75">
        <v>81597.5</v>
      </c>
      <c r="E31" s="168">
        <v>6931</v>
      </c>
      <c r="F31" s="168">
        <v>6931</v>
      </c>
      <c r="G31" s="75">
        <f t="shared" si="6"/>
        <v>74666.5</v>
      </c>
    </row>
    <row r="32" spans="1:7">
      <c r="A32" s="85" t="s">
        <v>335</v>
      </c>
      <c r="B32" s="168">
        <v>37000</v>
      </c>
      <c r="C32" s="75">
        <v>0</v>
      </c>
      <c r="D32" s="75">
        <v>37000</v>
      </c>
      <c r="E32" s="168">
        <v>4378.63</v>
      </c>
      <c r="F32" s="168">
        <v>4378.63</v>
      </c>
      <c r="G32" s="75">
        <f t="shared" si="6"/>
        <v>32621.37</v>
      </c>
    </row>
    <row r="33" spans="1:7" ht="14.4" customHeight="1">
      <c r="A33" s="85" t="s">
        <v>336</v>
      </c>
      <c r="B33" s="168">
        <v>123500</v>
      </c>
      <c r="C33" s="75">
        <v>0</v>
      </c>
      <c r="D33" s="75">
        <v>123500</v>
      </c>
      <c r="E33" s="168">
        <v>17320.47</v>
      </c>
      <c r="F33" s="168">
        <v>17320.47</v>
      </c>
      <c r="G33" s="75">
        <f t="shared" si="6"/>
        <v>106179.53</v>
      </c>
    </row>
    <row r="34" spans="1:7" ht="14.4" customHeight="1">
      <c r="A34" s="85" t="s">
        <v>337</v>
      </c>
      <c r="B34" s="168">
        <v>0</v>
      </c>
      <c r="C34" s="75">
        <v>0</v>
      </c>
      <c r="D34" s="75">
        <v>0</v>
      </c>
      <c r="E34" s="168">
        <v>0</v>
      </c>
      <c r="F34" s="168">
        <v>0</v>
      </c>
      <c r="G34" s="75">
        <f t="shared" si="6"/>
        <v>0</v>
      </c>
    </row>
    <row r="35" spans="1:7" ht="14.4" customHeight="1">
      <c r="A35" s="85" t="s">
        <v>338</v>
      </c>
      <c r="B35" s="168">
        <v>7000</v>
      </c>
      <c r="C35" s="75">
        <v>0</v>
      </c>
      <c r="D35" s="75">
        <v>7000</v>
      </c>
      <c r="E35" s="168">
        <v>537</v>
      </c>
      <c r="F35" s="168">
        <v>537</v>
      </c>
      <c r="G35" s="75">
        <f t="shared" si="6"/>
        <v>6463</v>
      </c>
    </row>
    <row r="36" spans="1:7" ht="14.4" customHeight="1">
      <c r="A36" s="85" t="s">
        <v>339</v>
      </c>
      <c r="B36" s="168">
        <v>101000</v>
      </c>
      <c r="C36" s="75">
        <v>0</v>
      </c>
      <c r="D36" s="75">
        <v>101000</v>
      </c>
      <c r="E36" s="168">
        <v>1156.82</v>
      </c>
      <c r="F36" s="168">
        <v>1156.82</v>
      </c>
      <c r="G36" s="75">
        <f t="shared" si="6"/>
        <v>99843.18</v>
      </c>
    </row>
    <row r="37" spans="1:7" ht="14.4" customHeight="1">
      <c r="A37" s="85" t="s">
        <v>340</v>
      </c>
      <c r="B37" s="168">
        <v>140018.35999999999</v>
      </c>
      <c r="C37" s="75">
        <v>0</v>
      </c>
      <c r="D37" s="75">
        <v>140018.35999999999</v>
      </c>
      <c r="E37" s="168">
        <v>12296</v>
      </c>
      <c r="F37" s="168">
        <v>12296</v>
      </c>
      <c r="G37" s="75">
        <f t="shared" si="6"/>
        <v>127722.35999999999</v>
      </c>
    </row>
    <row r="38" spans="1:7">
      <c r="A38" s="84" t="s">
        <v>341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>
      <c r="A48" s="84" t="s">
        <v>351</v>
      </c>
      <c r="B48" s="83">
        <f t="shared" ref="B48:G48" si="9">SUM(B49:B57)</f>
        <v>166000</v>
      </c>
      <c r="C48" s="83">
        <f t="shared" si="9"/>
        <v>0</v>
      </c>
      <c r="D48" s="83">
        <f t="shared" si="9"/>
        <v>166000</v>
      </c>
      <c r="E48" s="83">
        <f t="shared" si="9"/>
        <v>0</v>
      </c>
      <c r="F48" s="83">
        <f t="shared" si="9"/>
        <v>0</v>
      </c>
      <c r="G48" s="83">
        <f t="shared" si="9"/>
        <v>166000</v>
      </c>
    </row>
    <row r="49" spans="1:7">
      <c r="A49" s="85" t="s">
        <v>352</v>
      </c>
      <c r="B49" s="168">
        <v>57000</v>
      </c>
      <c r="C49" s="75">
        <v>0</v>
      </c>
      <c r="D49" s="75">
        <v>57000</v>
      </c>
      <c r="E49" s="75">
        <v>0</v>
      </c>
      <c r="F49" s="75">
        <v>0</v>
      </c>
      <c r="G49" s="75">
        <f>D49-E49</f>
        <v>57000</v>
      </c>
    </row>
    <row r="50" spans="1:7">
      <c r="A50" s="85" t="s">
        <v>353</v>
      </c>
      <c r="B50" s="168">
        <v>24000</v>
      </c>
      <c r="C50" s="75">
        <v>0</v>
      </c>
      <c r="D50" s="75">
        <v>24000</v>
      </c>
      <c r="E50" s="75">
        <v>0</v>
      </c>
      <c r="F50" s="75">
        <v>0</v>
      </c>
      <c r="G50" s="75">
        <f t="shared" ref="G50:G57" si="10">D50-E50</f>
        <v>24000</v>
      </c>
    </row>
    <row r="51" spans="1:7">
      <c r="A51" s="85" t="s">
        <v>354</v>
      </c>
      <c r="B51" s="168">
        <v>70000</v>
      </c>
      <c r="C51" s="75">
        <v>0</v>
      </c>
      <c r="D51" s="75">
        <v>70000</v>
      </c>
      <c r="E51" s="75">
        <v>0</v>
      </c>
      <c r="F51" s="75">
        <v>0</v>
      </c>
      <c r="G51" s="75">
        <f t="shared" si="10"/>
        <v>70000</v>
      </c>
    </row>
    <row r="52" spans="1:7">
      <c r="A52" s="85" t="s">
        <v>355</v>
      </c>
      <c r="B52" s="168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>
      <c r="A53" s="85" t="s">
        <v>356</v>
      </c>
      <c r="B53" s="168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>
      <c r="A54" s="85" t="s">
        <v>357</v>
      </c>
      <c r="B54" s="168">
        <v>15000</v>
      </c>
      <c r="C54" s="75">
        <v>0</v>
      </c>
      <c r="D54" s="75">
        <v>15000</v>
      </c>
      <c r="E54" s="75">
        <v>0</v>
      </c>
      <c r="F54" s="75">
        <v>0</v>
      </c>
      <c r="G54" s="75">
        <f t="shared" si="10"/>
        <v>15000</v>
      </c>
    </row>
    <row r="55" spans="1:7">
      <c r="A55" s="85" t="s">
        <v>358</v>
      </c>
      <c r="B55" s="168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>
      <c r="A56" s="85" t="s">
        <v>359</v>
      </c>
      <c r="B56" s="168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>
      <c r="A57" s="85" t="s">
        <v>360</v>
      </c>
      <c r="B57" s="168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>
      <c r="A58" s="84" t="s">
        <v>361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>
      <c r="A62" s="84" t="s">
        <v>365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>
      <c r="A71" s="84" t="s">
        <v>374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>
      <c r="A75" s="84" t="s">
        <v>378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>
      <c r="A83" s="86"/>
      <c r="B83" s="75"/>
      <c r="C83" s="75"/>
      <c r="D83" s="75"/>
      <c r="E83" s="75"/>
      <c r="F83" s="75"/>
      <c r="G83" s="75"/>
    </row>
    <row r="84" spans="1:7">
      <c r="A84" s="28" t="s">
        <v>386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>
      <c r="A85" s="84" t="s">
        <v>313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>
      <c r="A93" s="84" t="s">
        <v>321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>
      <c r="A113" s="84" t="s">
        <v>341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>
      <c r="A123" s="84" t="s">
        <v>351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>
      <c r="A133" s="84" t="s">
        <v>361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>
      <c r="A137" s="84" t="s">
        <v>365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>
      <c r="A146" s="84" t="s">
        <v>374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>
      <c r="A150" s="84" t="s">
        <v>378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>
      <c r="A158" s="88"/>
      <c r="B158" s="89"/>
      <c r="C158" s="89"/>
      <c r="D158" s="89"/>
      <c r="E158" s="89"/>
      <c r="F158" s="89"/>
      <c r="G158" s="89"/>
    </row>
    <row r="159" spans="1:7">
      <c r="A159" s="29" t="s">
        <v>387</v>
      </c>
      <c r="B159" s="90">
        <f t="shared" ref="B159:G159" si="37">B9+B84</f>
        <v>6535072.0100000007</v>
      </c>
      <c r="C159" s="90">
        <f t="shared" si="37"/>
        <v>0</v>
      </c>
      <c r="D159" s="90">
        <f t="shared" si="37"/>
        <v>6535072.0100000007</v>
      </c>
      <c r="E159" s="90">
        <f t="shared" si="37"/>
        <v>887797.38</v>
      </c>
      <c r="F159" s="90">
        <f t="shared" si="37"/>
        <v>887797.38</v>
      </c>
      <c r="G159" s="90">
        <f t="shared" si="37"/>
        <v>5647274.629999999</v>
      </c>
    </row>
    <row r="160" spans="1:7">
      <c r="A160" s="55"/>
      <c r="B160" s="54"/>
      <c r="C160" s="54"/>
      <c r="D160" s="54"/>
      <c r="E160" s="54"/>
      <c r="F160" s="54"/>
      <c r="G160" s="54"/>
    </row>
    <row r="164" spans="1:4" ht="15.6">
      <c r="A164" s="161" t="s">
        <v>609</v>
      </c>
    </row>
    <row r="168" spans="1:4">
      <c r="A168" s="162" t="s">
        <v>603</v>
      </c>
      <c r="B168" s="163"/>
      <c r="C168" s="163"/>
      <c r="D168" s="162" t="s">
        <v>604</v>
      </c>
    </row>
    <row r="169" spans="1:4">
      <c r="A169" s="162" t="s">
        <v>605</v>
      </c>
      <c r="B169" s="163"/>
      <c r="C169" s="163"/>
      <c r="D169" s="162" t="s">
        <v>606</v>
      </c>
    </row>
    <row r="170" spans="1:4">
      <c r="A170" s="162" t="s">
        <v>607</v>
      </c>
      <c r="B170" s="163"/>
      <c r="C170" s="163"/>
      <c r="D170" s="162" t="s">
        <v>608</v>
      </c>
    </row>
    <row r="171" spans="1:4">
      <c r="A171" s="163"/>
      <c r="B171" s="163"/>
      <c r="C171" s="163"/>
      <c r="D171" s="163"/>
    </row>
    <row r="172" spans="1:4">
      <c r="A172" s="163"/>
      <c r="B172" s="163"/>
      <c r="C172" s="163"/>
      <c r="D172" s="16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19:C27 B18:F18 C29:C37 B28:F28 B39:G47 B38:F38 C49:C57 B48:F48 B59:G61 B58:F58 B63:G70 B62:F62 B71:F92 B94:F159 B93:C93 E93:F93 B16:D17 C11:C15 G11:G15 G19:G27 G29:G37 E49:G57 G16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zoomScale="75" zoomScaleNormal="75" workbookViewId="0">
      <selection activeCell="E27" sqref="E27"/>
    </sheetView>
  </sheetViews>
  <sheetFormatPr baseColWidth="10" defaultColWidth="11" defaultRowHeight="14.4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80" t="s">
        <v>388</v>
      </c>
      <c r="B1" s="181"/>
      <c r="C1" s="181"/>
      <c r="D1" s="181"/>
      <c r="E1" s="181"/>
      <c r="F1" s="181"/>
      <c r="G1" s="182"/>
    </row>
    <row r="2" spans="1:7" ht="15" customHeight="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>
      <c r="A7" s="175" t="s">
        <v>7</v>
      </c>
      <c r="B7" s="177" t="s">
        <v>306</v>
      </c>
      <c r="C7" s="177"/>
      <c r="D7" s="177"/>
      <c r="E7" s="177"/>
      <c r="F7" s="177"/>
      <c r="G7" s="179" t="s">
        <v>307</v>
      </c>
    </row>
    <row r="8" spans="1:7" ht="28.8">
      <c r="A8" s="176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8"/>
    </row>
    <row r="9" spans="1:7" ht="15.75" customHeight="1">
      <c r="A9" s="26" t="s">
        <v>390</v>
      </c>
      <c r="B9" s="30">
        <f>SUM(B10:B17)</f>
        <v>6535072.0099999998</v>
      </c>
      <c r="C9" s="30">
        <f t="shared" ref="C9:G9" si="0">SUM(C10:C17)</f>
        <v>0</v>
      </c>
      <c r="D9" s="30">
        <f t="shared" si="0"/>
        <v>6535072.0099999998</v>
      </c>
      <c r="E9" s="30">
        <f t="shared" si="0"/>
        <v>887797.38</v>
      </c>
      <c r="F9" s="30">
        <f t="shared" si="0"/>
        <v>887797.38</v>
      </c>
      <c r="G9" s="30">
        <f t="shared" si="0"/>
        <v>5647274.6299999999</v>
      </c>
    </row>
    <row r="10" spans="1:7">
      <c r="A10" s="63" t="s">
        <v>391</v>
      </c>
      <c r="B10" s="168">
        <v>6263572.0099999998</v>
      </c>
      <c r="C10" s="75">
        <v>0</v>
      </c>
      <c r="D10" s="168">
        <v>6263572.0099999998</v>
      </c>
      <c r="E10" s="168">
        <v>882128.54</v>
      </c>
      <c r="F10" s="168">
        <v>882128.54</v>
      </c>
      <c r="G10" s="168">
        <v>5381443.4699999997</v>
      </c>
    </row>
    <row r="11" spans="1:7">
      <c r="A11" s="63" t="s">
        <v>392</v>
      </c>
      <c r="B11" s="168">
        <v>98000</v>
      </c>
      <c r="C11" s="75">
        <v>0</v>
      </c>
      <c r="D11" s="168">
        <v>98000</v>
      </c>
      <c r="E11" s="168">
        <v>1156.82</v>
      </c>
      <c r="F11" s="168">
        <v>1156.82</v>
      </c>
      <c r="G11" s="168">
        <v>96843.18</v>
      </c>
    </row>
    <row r="12" spans="1:7">
      <c r="A12" s="63" t="s">
        <v>393</v>
      </c>
      <c r="B12" s="168">
        <v>173500</v>
      </c>
      <c r="C12" s="75">
        <v>0</v>
      </c>
      <c r="D12" s="168">
        <v>173500</v>
      </c>
      <c r="E12" s="168">
        <v>4512.0200000000004</v>
      </c>
      <c r="F12" s="168">
        <v>4512.0200000000004</v>
      </c>
      <c r="G12" s="168">
        <v>168987.98</v>
      </c>
    </row>
    <row r="13" spans="1:7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31" t="s">
        <v>154</v>
      </c>
      <c r="B18" s="49"/>
      <c r="C18" s="49"/>
      <c r="D18" s="49"/>
      <c r="E18" s="49"/>
      <c r="F18" s="49"/>
      <c r="G18" s="49"/>
    </row>
    <row r="19" spans="1:7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>
      <c r="A28" s="31" t="s">
        <v>154</v>
      </c>
      <c r="B28" s="49"/>
      <c r="C28" s="49"/>
      <c r="D28" s="49"/>
      <c r="E28" s="49"/>
      <c r="F28" s="49"/>
      <c r="G28" s="49"/>
    </row>
    <row r="29" spans="1:7">
      <c r="A29" s="3" t="s">
        <v>387</v>
      </c>
      <c r="B29" s="4">
        <f>SUM(B19,B9)</f>
        <v>6535072.0099999998</v>
      </c>
      <c r="C29" s="4">
        <f t="shared" ref="C29:G29" si="2">SUM(C19,C9)</f>
        <v>0</v>
      </c>
      <c r="D29" s="4">
        <f t="shared" si="2"/>
        <v>6535072.0099999998</v>
      </c>
      <c r="E29" s="4">
        <f t="shared" si="2"/>
        <v>887797.38</v>
      </c>
      <c r="F29" s="4">
        <f t="shared" si="2"/>
        <v>887797.38</v>
      </c>
      <c r="G29" s="4">
        <f t="shared" si="2"/>
        <v>5647274.6299999999</v>
      </c>
    </row>
    <row r="30" spans="1:7">
      <c r="A30" s="55"/>
      <c r="B30" s="55"/>
      <c r="C30" s="55"/>
      <c r="D30" s="55"/>
      <c r="E30" s="55"/>
      <c r="F30" s="55"/>
      <c r="G30" s="55"/>
    </row>
    <row r="33" spans="1:4" ht="15.6">
      <c r="A33" s="161" t="s">
        <v>609</v>
      </c>
    </row>
    <row r="37" spans="1:4">
      <c r="A37" s="162" t="s">
        <v>603</v>
      </c>
      <c r="B37" s="163"/>
      <c r="C37" s="163"/>
      <c r="D37" s="162" t="s">
        <v>604</v>
      </c>
    </row>
    <row r="38" spans="1:4">
      <c r="A38" s="162" t="s">
        <v>605</v>
      </c>
      <c r="B38" s="163"/>
      <c r="C38" s="163"/>
      <c r="D38" s="162" t="s">
        <v>606</v>
      </c>
    </row>
    <row r="39" spans="1:4">
      <c r="A39" s="162" t="s">
        <v>607</v>
      </c>
      <c r="B39" s="163"/>
      <c r="C39" s="163"/>
      <c r="D39" s="162" t="s">
        <v>608</v>
      </c>
    </row>
    <row r="40" spans="1:4">
      <c r="A40" s="163"/>
      <c r="B40" s="163"/>
      <c r="C40" s="163"/>
      <c r="D40" s="163"/>
    </row>
    <row r="41" spans="1:4">
      <c r="A41" s="163"/>
      <c r="B41" s="163"/>
      <c r="C41" s="163"/>
      <c r="D41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0:C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90"/>
  <sheetViews>
    <sheetView showGridLines="0" zoomScale="75" zoomScaleNormal="75" workbookViewId="0">
      <selection activeCell="C28" sqref="C28"/>
    </sheetView>
  </sheetViews>
  <sheetFormatPr baseColWidth="10" defaultColWidth="11" defaultRowHeight="14.4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86" t="s">
        <v>400</v>
      </c>
      <c r="B1" s="187"/>
      <c r="C1" s="187"/>
      <c r="D1" s="187"/>
      <c r="E1" s="187"/>
      <c r="F1" s="187"/>
      <c r="G1" s="187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401</v>
      </c>
      <c r="B3" s="114"/>
      <c r="C3" s="114"/>
      <c r="D3" s="114"/>
      <c r="E3" s="114"/>
      <c r="F3" s="114"/>
      <c r="G3" s="115"/>
    </row>
    <row r="4" spans="1:7">
      <c r="A4" s="113" t="s">
        <v>402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>
      <c r="A7" s="175" t="s">
        <v>7</v>
      </c>
      <c r="B7" s="183" t="s">
        <v>306</v>
      </c>
      <c r="C7" s="184"/>
      <c r="D7" s="184"/>
      <c r="E7" s="184"/>
      <c r="F7" s="185"/>
      <c r="G7" s="179" t="s">
        <v>403</v>
      </c>
    </row>
    <row r="8" spans="1:7" ht="28.8">
      <c r="A8" s="176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8"/>
    </row>
    <row r="9" spans="1:7" ht="16.5" customHeight="1">
      <c r="A9" s="26" t="s">
        <v>405</v>
      </c>
      <c r="B9" s="30">
        <f>SUM(B10,B19,B27,B37)</f>
        <v>6535072.0099999998</v>
      </c>
      <c r="C9" s="30">
        <f t="shared" ref="C9:G9" si="0">SUM(C10,C19,C27,C37)</f>
        <v>0</v>
      </c>
      <c r="D9" s="30">
        <f t="shared" si="0"/>
        <v>6535072.0099999998</v>
      </c>
      <c r="E9" s="30">
        <f t="shared" si="0"/>
        <v>887797.38</v>
      </c>
      <c r="F9" s="30">
        <f t="shared" si="0"/>
        <v>887797.38</v>
      </c>
      <c r="G9" s="30">
        <f t="shared" si="0"/>
        <v>5647274.6299999999</v>
      </c>
    </row>
    <row r="10" spans="1:7" ht="15" customHeight="1">
      <c r="A10" s="58" t="s">
        <v>406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>
      <c r="A19" s="58" t="s">
        <v>415</v>
      </c>
      <c r="B19" s="47">
        <f>SUM(B20:B26)</f>
        <v>6535072.0099999998</v>
      </c>
      <c r="C19" s="47">
        <f t="shared" ref="C19:G19" si="2">SUM(C20:C26)</f>
        <v>0</v>
      </c>
      <c r="D19" s="47">
        <f t="shared" si="2"/>
        <v>6535072.0099999998</v>
      </c>
      <c r="E19" s="47">
        <f t="shared" si="2"/>
        <v>887797.38</v>
      </c>
      <c r="F19" s="47">
        <f t="shared" si="2"/>
        <v>887797.38</v>
      </c>
      <c r="G19" s="47">
        <f t="shared" si="2"/>
        <v>5647274.6299999999</v>
      </c>
    </row>
    <row r="20" spans="1:7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>
      <c r="A25" s="77" t="s">
        <v>421</v>
      </c>
      <c r="B25" s="168">
        <v>6535072.0099999998</v>
      </c>
      <c r="C25" s="47">
        <v>0</v>
      </c>
      <c r="D25" s="168">
        <v>6535072.0099999998</v>
      </c>
      <c r="E25" s="168">
        <v>887797.38</v>
      </c>
      <c r="F25" s="168">
        <v>887797.38</v>
      </c>
      <c r="G25" s="168">
        <v>5647274.6299999999</v>
      </c>
    </row>
    <row r="26" spans="1:7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>
      <c r="A42" s="80"/>
      <c r="B42" s="53"/>
      <c r="C42" s="53"/>
      <c r="D42" s="53"/>
      <c r="E42" s="53"/>
      <c r="F42" s="53"/>
      <c r="G42" s="53"/>
    </row>
    <row r="43" spans="1:7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>
      <c r="A76" s="45"/>
      <c r="B76" s="49"/>
      <c r="C76" s="49"/>
      <c r="D76" s="49"/>
      <c r="E76" s="49"/>
      <c r="F76" s="49"/>
      <c r="G76" s="49"/>
    </row>
    <row r="77" spans="1:7">
      <c r="A77" s="3" t="s">
        <v>387</v>
      </c>
      <c r="B77" s="4">
        <f>B43+B9</f>
        <v>6535072.0099999998</v>
      </c>
      <c r="C77" s="4">
        <f t="shared" ref="C77:G77" si="10">C43+C9</f>
        <v>0</v>
      </c>
      <c r="D77" s="4">
        <f t="shared" si="10"/>
        <v>6535072.0099999998</v>
      </c>
      <c r="E77" s="4">
        <f t="shared" si="10"/>
        <v>887797.38</v>
      </c>
      <c r="F77" s="4">
        <f t="shared" si="10"/>
        <v>887797.38</v>
      </c>
      <c r="G77" s="4">
        <f t="shared" si="10"/>
        <v>5647274.6299999999</v>
      </c>
    </row>
    <row r="78" spans="1:7">
      <c r="A78" s="55"/>
      <c r="B78" s="82"/>
      <c r="C78" s="82"/>
      <c r="D78" s="82"/>
      <c r="E78" s="82"/>
      <c r="F78" s="82"/>
      <c r="G78" s="82"/>
    </row>
    <row r="82" spans="1:4" ht="15.6">
      <c r="A82" s="161" t="s">
        <v>609</v>
      </c>
    </row>
    <row r="86" spans="1:4">
      <c r="A86" s="162" t="s">
        <v>603</v>
      </c>
      <c r="B86" s="163"/>
      <c r="C86" s="163"/>
      <c r="D86" s="162" t="s">
        <v>604</v>
      </c>
    </row>
    <row r="87" spans="1:4">
      <c r="A87" s="162" t="s">
        <v>605</v>
      </c>
      <c r="B87" s="163"/>
      <c r="C87" s="163"/>
      <c r="D87" s="162" t="s">
        <v>606</v>
      </c>
    </row>
    <row r="88" spans="1:4">
      <c r="A88" s="162" t="s">
        <v>607</v>
      </c>
      <c r="B88" s="163"/>
      <c r="C88" s="163"/>
      <c r="D88" s="162" t="s">
        <v>608</v>
      </c>
    </row>
    <row r="89" spans="1:4">
      <c r="A89" s="163"/>
      <c r="B89" s="163"/>
      <c r="C89" s="163"/>
      <c r="D89" s="163"/>
    </row>
    <row r="90" spans="1:4">
      <c r="A90" s="163"/>
      <c r="B90" s="163"/>
      <c r="C90" s="163"/>
      <c r="D90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 B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 C2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5"/>
  <sheetViews>
    <sheetView showGridLines="0" zoomScale="75" zoomScaleNormal="75" workbookViewId="0">
      <selection activeCell="G16" sqref="G16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>
      <c r="A1" s="180" t="s">
        <v>439</v>
      </c>
      <c r="B1" s="172"/>
      <c r="C1" s="172"/>
      <c r="D1" s="172"/>
      <c r="E1" s="172"/>
      <c r="F1" s="172"/>
      <c r="G1" s="173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304</v>
      </c>
      <c r="B3" s="114"/>
      <c r="C3" s="114"/>
      <c r="D3" s="114"/>
      <c r="E3" s="114"/>
      <c r="F3" s="114"/>
      <c r="G3" s="115"/>
    </row>
    <row r="4" spans="1:7">
      <c r="A4" s="113" t="s">
        <v>440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3</v>
      </c>
      <c r="B6" s="117"/>
      <c r="C6" s="117"/>
      <c r="D6" s="117"/>
      <c r="E6" s="117"/>
      <c r="F6" s="117"/>
      <c r="G6" s="118"/>
    </row>
    <row r="7" spans="1:7">
      <c r="A7" s="175" t="s">
        <v>441</v>
      </c>
      <c r="B7" s="178" t="s">
        <v>306</v>
      </c>
      <c r="C7" s="178"/>
      <c r="D7" s="178"/>
      <c r="E7" s="178"/>
      <c r="F7" s="178"/>
      <c r="G7" s="178" t="s">
        <v>307</v>
      </c>
    </row>
    <row r="8" spans="1:7" ht="28.8">
      <c r="A8" s="176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8"/>
    </row>
    <row r="9" spans="1:7" ht="15.75" customHeight="1">
      <c r="A9" s="26" t="s">
        <v>442</v>
      </c>
      <c r="B9" s="119">
        <f>SUM(B10,B11,B12,B15,B16,B19)</f>
        <v>5427053.6500000004</v>
      </c>
      <c r="C9" s="119">
        <f t="shared" ref="C9:G9" si="0">SUM(C10,C11,C12,C15,C16,C19)</f>
        <v>0</v>
      </c>
      <c r="D9" s="119">
        <f t="shared" si="0"/>
        <v>5427053.6500000004</v>
      </c>
      <c r="E9" s="119">
        <f t="shared" si="0"/>
        <v>770772.85</v>
      </c>
      <c r="F9" s="119">
        <f t="shared" si="0"/>
        <v>770772.85</v>
      </c>
      <c r="G9" s="119">
        <f t="shared" si="0"/>
        <v>4656280.8000000007</v>
      </c>
    </row>
    <row r="10" spans="1:7">
      <c r="A10" s="58" t="s">
        <v>443</v>
      </c>
      <c r="B10" s="169">
        <v>5427053.6500000004</v>
      </c>
      <c r="C10" s="75">
        <v>0</v>
      </c>
      <c r="D10" s="169">
        <v>5427053.6500000004</v>
      </c>
      <c r="E10" s="169">
        <v>770772.85</v>
      </c>
      <c r="F10" s="169">
        <v>770772.85</v>
      </c>
      <c r="G10" s="169">
        <v>4656280.8000000007</v>
      </c>
    </row>
    <row r="11" spans="1:7" ht="15.75" customHeight="1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>
      <c r="A20" s="45"/>
      <c r="B20" s="78"/>
      <c r="C20" s="78"/>
      <c r="D20" s="78"/>
      <c r="E20" s="78"/>
      <c r="F20" s="78"/>
      <c r="G20" s="78"/>
    </row>
    <row r="21" spans="1:7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>
      <c r="A32" s="45"/>
      <c r="B32" s="78"/>
      <c r="C32" s="78"/>
      <c r="D32" s="78"/>
      <c r="E32" s="78"/>
      <c r="F32" s="78"/>
      <c r="G32" s="78"/>
    </row>
    <row r="33" spans="1:7" ht="14.4" customHeight="1">
      <c r="A33" s="3" t="s">
        <v>454</v>
      </c>
      <c r="B33" s="119">
        <f>B21+B9</f>
        <v>5427053.6500000004</v>
      </c>
      <c r="C33" s="119">
        <f t="shared" ref="C33:G33" si="8">C21+C9</f>
        <v>0</v>
      </c>
      <c r="D33" s="119">
        <f t="shared" si="8"/>
        <v>5427053.6500000004</v>
      </c>
      <c r="E33" s="119">
        <f t="shared" si="8"/>
        <v>770772.85</v>
      </c>
      <c r="F33" s="119">
        <f t="shared" si="8"/>
        <v>770772.85</v>
      </c>
      <c r="G33" s="119">
        <f t="shared" si="8"/>
        <v>4656280.8000000007</v>
      </c>
    </row>
    <row r="34" spans="1:7" ht="14.4" customHeight="1">
      <c r="A34" s="55"/>
      <c r="B34" s="79"/>
      <c r="C34" s="79"/>
      <c r="D34" s="79"/>
      <c r="E34" s="79"/>
      <c r="F34" s="79"/>
      <c r="G34" s="79"/>
    </row>
    <row r="38" spans="1:7" ht="15.6">
      <c r="A38" s="161" t="s">
        <v>609</v>
      </c>
    </row>
    <row r="42" spans="1:7">
      <c r="A42" s="162" t="s">
        <v>603</v>
      </c>
      <c r="B42" s="163"/>
      <c r="C42" s="163"/>
      <c r="D42" s="162" t="s">
        <v>604</v>
      </c>
    </row>
    <row r="43" spans="1:7">
      <c r="A43" s="162" t="s">
        <v>605</v>
      </c>
      <c r="B43" s="163"/>
      <c r="C43" s="163"/>
      <c r="D43" s="162" t="s">
        <v>606</v>
      </c>
    </row>
    <row r="44" spans="1:7">
      <c r="A44" s="162" t="s">
        <v>607</v>
      </c>
      <c r="B44" s="163"/>
      <c r="C44" s="163"/>
      <c r="D44" s="162" t="s">
        <v>608</v>
      </c>
    </row>
    <row r="45" spans="1:7">
      <c r="A45" s="163"/>
      <c r="B45" s="163"/>
      <c r="C45" s="163"/>
      <c r="D45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INSADIS</cp:lastModifiedBy>
  <cp:revision/>
  <dcterms:created xsi:type="dcterms:W3CDTF">2023-03-16T22:14:51Z</dcterms:created>
  <dcterms:modified xsi:type="dcterms:W3CDTF">2025-04-25T14:59:23Z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