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20" yWindow="-120" windowWidth="29040" windowHeight="15720" firstSheet="2" activeTab="7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" l="1"/>
  <c r="G8" i="4"/>
  <c r="F9" i="2" l="1"/>
  <c r="C17" i="2"/>
  <c r="B17" i="2"/>
  <c r="C10" i="7" l="1"/>
  <c r="G15" i="6" l="1"/>
  <c r="D15" i="6"/>
  <c r="A5" i="10" l="1"/>
  <c r="A5" i="9"/>
  <c r="A5" i="8"/>
  <c r="A5" i="7"/>
  <c r="A4" i="6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C9" i="8"/>
  <c r="D9" i="8"/>
  <c r="E9" i="8"/>
  <c r="F9" i="8"/>
  <c r="B9" i="8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9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9" i="2"/>
  <c r="E47" i="2" s="1"/>
  <c r="E59" i="2" s="1"/>
  <c r="C60" i="2"/>
  <c r="B60" i="2"/>
  <c r="C41" i="2"/>
  <c r="B41" i="2"/>
  <c r="C38" i="2"/>
  <c r="F47" i="2" l="1"/>
  <c r="F59" i="2" s="1"/>
  <c r="F79" i="2"/>
  <c r="E79" i="2"/>
  <c r="E81" i="2" s="1"/>
  <c r="K20" i="4"/>
  <c r="E20" i="4"/>
  <c r="I20" i="4"/>
  <c r="C77" i="9"/>
  <c r="D9" i="9"/>
  <c r="E9" i="9"/>
  <c r="B9" i="9"/>
  <c r="B29" i="8"/>
  <c r="D29" i="8"/>
  <c r="C29" i="8"/>
  <c r="B84" i="7"/>
  <c r="C84" i="7"/>
  <c r="C159" i="7" s="1"/>
  <c r="B9" i="7"/>
  <c r="B159" i="7" s="1"/>
  <c r="D84" i="7"/>
  <c r="E9" i="7"/>
  <c r="E159" i="7" s="1"/>
  <c r="F84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9" i="9"/>
  <c r="E8" i="3"/>
  <c r="E20" i="3" s="1"/>
  <c r="B8" i="3"/>
  <c r="B20" i="3" s="1"/>
  <c r="F9" i="7"/>
  <c r="F159" i="7" s="1"/>
  <c r="D9" i="7"/>
  <c r="C70" i="6"/>
  <c r="F70" i="6"/>
  <c r="G45" i="6"/>
  <c r="G65" i="6" s="1"/>
  <c r="G16" i="6"/>
  <c r="G70" i="6" s="1"/>
  <c r="G37" i="6"/>
  <c r="F81" i="2" l="1"/>
  <c r="E77" i="9"/>
  <c r="D77" i="9"/>
  <c r="B77" i="9"/>
  <c r="F77" i="9"/>
  <c r="D159" i="7"/>
  <c r="B38" i="2" l="1"/>
  <c r="C31" i="2"/>
  <c r="B31" i="2"/>
  <c r="C25" i="2"/>
  <c r="B25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<sst xmlns="http://schemas.openxmlformats.org/spreadsheetml/2006/main" count="876" uniqueCount="573">
  <si>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</si>
  <si>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</si>
  <si>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</si>
  <si>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</si>
  <si>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</si>
  <si>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</si>
  <si>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</si>
  <si>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</si>
  <si>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</si>
  <si>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</si>
  <si>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</si>
  <si>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</si>
  <si>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</si>
  <si>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</si>
  <si>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</si>
  <si>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</si>
  <si>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</si>
  <si>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</si>
  <si>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</si>
  <si>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</si>
  <si>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</si>
  <si>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</si>
  <si>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</si>
  <si>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</si>
  <si>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</si>
  <si>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</si>
  <si>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</si>
  <si>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</si>
  <si>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</si>
  <si>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</si>
  <si>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</si>
  <si>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</si>
  <si>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</si>
  <si>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</si>
  <si>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</si>
  <si>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</si>
  <si>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</si>
  <si>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</si>
  <si>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</si>
  <si>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</si>
  <si>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</si>
  <si>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</si>
  <si>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</si>
  <si>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</si>
  <si>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</si>
  <si>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</si>
  <si>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</si>
  <si>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</si>
  <si>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</si>
  <si>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</si>
  <si>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</si>
  <si>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</si>
  <si>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</si>
  <si>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</si>
  <si>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</si>
  <si>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</si>
  <si>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</si>
  <si>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</si>
  <si>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</si>
  <si>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</si>
  <si>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</si>
  <si>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</si>
  <si>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</si>
  <si>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</si>
  <si>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</si>
  <si>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</si>
  <si>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</si>
  <si>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</si>
  <si>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</si>
  <si>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</si>
  <si>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</si>
  <si>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</si>
  <si>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</si>
  <si>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</si>
  <si>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</si>
  <si>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</si>
  <si>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</si>
  <si>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</si>
  <si>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</si>
  <si>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</si>
  <si>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</si>
  <si>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</si>
  <si>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</si>
  <si>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</si>
  <si>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</si>
  <si>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</si>
  <si>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</si>
  <si>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</si>
  <si>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</si>
  <si>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</si>
  <si>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</si>
  <si>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</si>
  <si>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</si>
  <si>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</si>
  <si>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</si>
  <si>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</si>
  <si>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</si>
  <si>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</si>
  <si>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</si>
  <si>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</si>
  <si>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</si>
  <si>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</si>
  <si>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</si>
  <si>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</si>
  <si>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</si>
  <si>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</si>
  <si>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</si>
  <si>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</si>
  <si>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</si>
  <si>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</si>
  <si>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</si>
  <si>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</si>
  <si>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</si>
  <si>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</si>
  <si>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</si>
  <si>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</si>
  <si>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</si>
  <si>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</si>
  <si>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</si>
  <si>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</si>
  <si>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</si>
  <si>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</si>
  <si>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</si>
  <si>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</si>
  <si>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</si>
  <si>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</si>
  <si>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</si>
  <si>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</si>
  <si>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</si>
  <si>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</si>
  <si>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</si>
  <si>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</si>
  <si>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</si>
  <si>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</si>
  <si>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</si>
  <si>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</si>
  <si>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</si>
  <si>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</si>
  <si>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</si>
  <si>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</si>
  <si>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</si>
  <si>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</si>
  <si>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</si>
  <si>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</si>
  <si>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</si>
  <si>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</si>
  <si>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</si>
  <si>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</si>
  <si>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</si>
  <si>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</si>
  <si>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</si>
  <si>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</si>
  <si>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</si>
  <si>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</si>
  <si>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</si>
  <si>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</si>
  <si>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</si>
  <si>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</si>
  <si>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</si>
  <si>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</si>
  <si>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</si>
  <si>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</si>
  <si>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</si>
  <si>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</si>
  <si>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</si>
  <si>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</si>
  <si>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</si>
  <si>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</si>
  <si>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</si>
  <si>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</si>
  <si>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</si>
  <si>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</si>
  <si>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</si>
  <si>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</si>
  <si>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</si>
  <si>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</si>
  <si>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</si>
  <si>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</si>
  <si>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</si>
  <si>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</si>
  <si>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</si>
  <si>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</si>
  <si>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</si>
  <si>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</si>
  <si>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</si>
  <si>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</si>
  <si>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</si>
  <si>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</si>
  <si>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</si>
  <si>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</si>
  <si>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</si>
  <si>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</si>
  <si>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</si>
  <si>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</si>
  <si>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</si>
  <si>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</si>
  <si>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</si>
  <si>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</si>
  <si>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</si>
  <si>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</si>
  <si>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</si>
  <si>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</si>
  <si>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</si>
  <si>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</si>
  <si>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</si>
  <si>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</si>
  <si>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</si>
  <si>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</si>
  <si>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</si>
  <si>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</si>
  <si>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</si>
  <si>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</si>
  <si>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</si>
  <si>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</si>
  <si>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</si>
  <si>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</si>
  <si>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</si>
  <si>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</si>
  <si>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</si>
  <si>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</si>
  <si>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</si>
  <si>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</si>
  <si>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</si>
  <si>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</si>
  <si>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</si>
  <si>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</si>
  <si>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</si>
  <si>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</si>
  <si>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</si>
  <si>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</si>
  <si>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</si>
  <si>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</si>
  <si>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</si>
  <si>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</si>
  <si>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</si>
  <si>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</si>
  <si>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</si>
  <si>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</si>
  <si>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</si>
  <si>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</si>
  <si>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</si>
  <si>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</si>
  <si>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</si>
  <si>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</si>
  <si>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</si>
  <si>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</si>
  <si>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</si>
  <si>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</si>
  <si>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</si>
  <si>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</si>
  <si>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</si>
  <si>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</si>
  <si>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</si>
  <si>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</si>
  <si>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</si>
  <si>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</si>
  <si>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</si>
  <si>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</si>
  <si>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</si>
  <si>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</si>
  <si>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</si>
  <si>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</si>
  <si>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</si>
  <si>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</si>
  <si>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</si>
  <si>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</si>
  <si>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</si>
  <si>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</si>
  <si>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</si>
  <si>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</si>
  <si>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</si>
  <si>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</si>
  <si>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</si>
  <si>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</si>
  <si>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</si>
  <si>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</si>
  <si>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</si>
  <si>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</si>
  <si>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</si>
  <si>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</si>
  <si>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</si>
  <si>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</si>
  <si>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</si>
  <si>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</si>
  <si>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</si>
  <si>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</si>
  <si>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</si>
  <si>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</si>
  <si>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</si>
  <si>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</si>
  <si>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</si>
  <si>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</si>
  <si>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</si>
  <si>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</si>
  <si>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</si>
  <si>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</si>
  <si>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</si>
  <si>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</si>
  <si>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</si>
  <si>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</si>
  <si>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</si>
  <si>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</si>
  <si>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</si>
  <si>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</si>
  <si>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</si>
  <si>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</si>
  <si>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</si>
  <si>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</si>
  <si>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</si>
  <si>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</si>
  <si>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</si>
  <si>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</si>
  <si>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</si>
  <si>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</si>
  <si>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</si>
  <si>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</si>
  <si>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</si>
  <si>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</si>
  <si>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</si>
  <si>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</si>
  <si>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</si>
  <si>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</si>
  <si>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</si>
  <si>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</si>
  <si>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</si>
  <si>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</si>
  <si>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</si>
  <si>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</si>
  <si>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</si>
  <si>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</si>
  <si>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</si>
  <si>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</si>
  <si>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</si>
  <si>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</si>
  <si>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</si>
  <si>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</si>
  <si>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</si>
  <si>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</si>
  <si>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</si>
  <si>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</si>
  <si>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</si>
  <si>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</si>
  <si>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</si>
  <si>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</si>
  <si>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</si>
  <si>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</si>
  <si>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</si>
  <si>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</si>
  <si>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</si>
  <si>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</si>
  <si>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</si>
  <si>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</si>
  <si>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</si>
  <si>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</si>
  <si>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</si>
  <si>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</si>
  <si>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</si>
  <si>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</si>
  <si>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</si>
  <si>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</si>
  <si>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</si>
  <si>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</si>
  <si>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</si>
  <si>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</si>
  <si>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</si>
  <si>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</si>
  <si>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</si>
  <si>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</si>
  <si>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</si>
  <si>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</si>
  <si>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</si>
  <si>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</si>
  <si>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</si>
  <si>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</si>
  <si>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</si>
  <si>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</si>
  <si>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</si>
  <si>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</si>
  <si>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</si>
  <si>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</si>
  <si>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</si>
  <si>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</si>
  <si>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</si>
  <si>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</si>
  <si>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</si>
  <si>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</si>
  <si>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</si>
  <si>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</si>
  <si>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</si>
  <si>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</si>
  <si>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</si>
  <si>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</si>
  <si>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</si>
  <si>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</si>
  <si>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</si>
  <si>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</si>
  <si>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</si>
  <si>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</si>
  <si>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</si>
  <si>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</si>
  <si>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</si>
  <si>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</si>
  <si>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</si>
  <si>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</si>
  <si>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</si>
  <si>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</si>
  <si>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</si>
  <si>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</si>
  <si>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</si>
  <si>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</si>
  <si>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</si>
  <si>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</si>
  <si>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</si>
  <si>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</si>
  <si>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</si>
  <si>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</si>
  <si>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</si>
  <si>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</si>
  <si>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</si>
  <si>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</si>
  <si>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</si>
  <si>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</si>
  <si>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</si>
  <si>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</si>
  <si>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</si>
  <si>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</si>
  <si>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</si>
  <si>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</si>
  <si>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</si>
  <si>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</si>
  <si>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</si>
  <si>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</si>
  <si>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</si>
  <si>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</si>
  <si>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</si>
  <si>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</si>
  <si>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</si>
  <si>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</si>
  <si>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</si>
  <si>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</si>
  <si>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</si>
  <si>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</si>
  <si>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</si>
  <si>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</si>
  <si>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</si>
  <si>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</si>
  <si>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</si>
  <si>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</si>
  <si>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</si>
  <si>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</si>
  <si>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</si>
  <si>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</si>
  <si>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</si>
  <si>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</si>
  <si>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</si>
  <si>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</si>
  <si>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</si>
  <si>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</si>
  <si>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</si>
  <si>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</si>
  <si>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</si>
  <si>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</si>
  <si>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</si>
  <si>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</si>
  <si>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</si>
  <si>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</si>
  <si>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</si>
  <si>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</si>
  <si>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</si>
  <si>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</si>
  <si>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</si>
  <si>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</si>
  <si>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</si>
  <si>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</si>
  <si>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</si>
  <si>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</si>
  <si>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</si>
  <si>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</si>
  <si>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</si>
  <si>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</si>
  <si>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</si>
  <si>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</si>
  <si>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</si>
  <si>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</si>
  <si>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</si>
  <si>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</si>
  <si>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</si>
  <si>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</si>
  <si>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</si>
  <si>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</si>
  <si>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</si>
  <si>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</si>
  <si>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</si>
  <si>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</si>
  <si>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</si>
  <si>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</si>
  <si>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</si>
  <si>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</si>
  <si>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</si>
  <si>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</si>
  <si>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</si>
  <si>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</si>
  <si>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</si>
  <si>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</si>
  <si>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</si>
  <si>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</si>
  <si>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</si>
  <si>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</si>
  <si>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</si>
  <si>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</si>
  <si>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</si>
  <si>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</si>
  <si>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</si>
  <si>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</si>
  <si>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</si>
  <si>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</si>
  <si>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</si>
  <si>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</si>
  <si>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</si>
  <si>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</si>
  <si>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</si>
  <si>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</si>
  <si>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</si>
  <si>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</si>
  <si>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</si>
  <si>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</si>
  <si>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</si>
  <si>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</si>
  <si>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</si>
  <si>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</si>
  <si>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</si>
  <si>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</si>
  <si>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</si>
  <si>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</si>
  <si>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</si>
  <si>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</si>
  <si>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</si>
  <si>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</si>
  <si>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</si>
  <si>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</si>
  <si>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</si>
  <si>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</si>
  <si>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</si>
  <si>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</si>
  <si>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</si>
  <si>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</si>
  <si>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</si>
  <si>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</si>
  <si>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</si>
  <si>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</si>
  <si>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</si>
  <si>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</si>
  <si>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</si>
  <si>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</si>
  <si>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</si>
  <si>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</si>
  <si>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</si>
  <si>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</si>
  <si>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</si>
  <si>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</si>
  <si>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</si>
  <si>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</si>
  <si>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</si>
  <si>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</si>
  <si>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</si>
  <si>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SALMANTINO PARA LAS PERSONAS CON DISCAPACIDAD</t>
  </si>
  <si>
    <t>Del 1 de Enero al 31 de Diciembre de 2023 (b)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</si>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</sst>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19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4" fontId="20" fillId="0" borderId="14" xfId="4" applyNumberFormat="1" applyFont="1" applyFill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9">
    <cellStyle name="Euro" xfId="5"/>
    <cellStyle name="Millares" xfId="1" builtinId="3"/>
    <cellStyle name="Millares 2" xfId="6"/>
    <cellStyle name="Millares 2 2" xfId="7"/>
    <cellStyle name="Millares 2 3" xfId="8"/>
    <cellStyle name="Millares 3" xfId="9"/>
    <cellStyle name="Moneda 2" xfId="10"/>
    <cellStyle name="Normal" xfId="0" builtinId="0"/>
    <cellStyle name="Normal 2" xfId="3"/>
    <cellStyle name="Normal 2 2" xfId="2"/>
    <cellStyle name="Normal 2 3" xfId="11"/>
    <cellStyle name="Normal 3" xfId="12"/>
    <cellStyle name="Normal 4" xfId="13"/>
    <cellStyle name="Normal 4 2" xfId="14"/>
    <cellStyle name="Normal 5" xfId="15"/>
    <cellStyle name="Normal 5 2" xfId="16"/>
    <cellStyle name="Normal 6" xfId="17"/>
    <cellStyle name="Normal 6 2" xfId="18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02"/>
  <sheetViews>
    <sheetView showGridLines="0" topLeftCell="B1" zoomScale="70" zoomScaleNormal="70" workbookViewId="0">
      <selection activeCell="A13" sqref="A13"/>
    </sheetView>
  </sheetViews>
  <sheetFormatPr baseColWidth="10" defaultColWidth="11" defaultRowHeight="15" x14ac:dyDescent="0.25"/>
  <cols>
    <col min="1" max="1" width="96.42578125" customWidth="1"/>
    <col min="2" max="2" width="16.28515625" bestFit="1" customWidth="1"/>
    <col min="3" max="3" width="19.28515625" bestFit="1" customWidth="1"/>
    <col min="4" max="4" width="98.7109375" bestFit="1" customWidth="1"/>
    <col min="5" max="5" width="16.7109375" bestFit="1" customWidth="1"/>
    <col min="6" max="6" width="19.28515625" bestFit="1" customWidth="1"/>
  </cols>
  <sheetData>
    <row r="1" spans="1:6" ht="40.9" customHeight="1" x14ac:dyDescent="0.25">
      <c r="A1" s="157" t="s">
        <v>0</v>
      </c>
      <c r="B1" s="158"/>
      <c r="C1" s="158"/>
      <c r="D1" s="158"/>
      <c r="E1" s="158"/>
      <c r="F1" s="159"/>
    </row>
    <row r="2" spans="1:6" ht="15" customHeight="1" x14ac:dyDescent="0.25">
      <c r="A2" s="114" t="s">
        <v>565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2</v>
      </c>
      <c r="B4" s="118"/>
      <c r="C4" s="118"/>
      <c r="D4" s="118"/>
      <c r="E4" s="118"/>
      <c r="F4" s="119"/>
    </row>
    <row r="5" spans="1:6" ht="12.95" customHeight="1" x14ac:dyDescent="0.25">
      <c r="A5" s="120" t="s">
        <v>3</v>
      </c>
      <c r="B5" s="121"/>
      <c r="C5" s="121"/>
      <c r="D5" s="121"/>
      <c r="E5" s="121"/>
      <c r="F5" s="122"/>
    </row>
    <row r="6" spans="1:6" ht="41.45" customHeight="1" x14ac:dyDescent="0.25">
      <c r="A6" s="42" t="s">
        <v>4</v>
      </c>
      <c r="B6" s="43" t="s">
        <v>5</v>
      </c>
      <c r="C6" s="1" t="s">
        <v>6</v>
      </c>
      <c r="D6" s="44" t="s">
        <v>7</v>
      </c>
      <c r="E6" s="43" t="s">
        <v>5</v>
      </c>
      <c r="F6" s="1" t="s">
        <v>6</v>
      </c>
    </row>
    <row r="7" spans="1:6" ht="12.95" customHeight="1" x14ac:dyDescent="0.25">
      <c r="A7" s="45" t="s">
        <v>8</v>
      </c>
      <c r="B7" s="46"/>
      <c r="C7" s="46"/>
      <c r="D7" s="45" t="s">
        <v>9</v>
      </c>
      <c r="E7" s="46"/>
      <c r="F7" s="46"/>
    </row>
    <row r="8" spans="1:6" x14ac:dyDescent="0.25">
      <c r="A8" s="2" t="s">
        <v>10</v>
      </c>
      <c r="B8" s="47"/>
      <c r="C8" s="47"/>
      <c r="D8" s="2" t="s">
        <v>11</v>
      </c>
      <c r="E8" s="47"/>
      <c r="F8" s="47"/>
    </row>
    <row r="9" spans="1:6" x14ac:dyDescent="0.25">
      <c r="A9" s="48" t="s">
        <v>12</v>
      </c>
      <c r="B9" s="49">
        <f>SUM(B10:B16)</f>
        <v>3021872.04</v>
      </c>
      <c r="C9" s="49">
        <f>SUM(C10:C16)</f>
        <v>1977841.47</v>
      </c>
      <c r="D9" s="48" t="s">
        <v>13</v>
      </c>
      <c r="E9" s="49">
        <f>SUM(E10:E18)</f>
        <v>145331.23000000001</v>
      </c>
      <c r="F9" s="49">
        <f>SUM(F10:F18)</f>
        <v>132162.54</v>
      </c>
    </row>
    <row r="10" spans="1:6" x14ac:dyDescent="0.25">
      <c r="A10" s="50" t="s">
        <v>14</v>
      </c>
      <c r="B10" s="49">
        <v>3021872.04</v>
      </c>
      <c r="C10" s="49">
        <v>1977841.47</v>
      </c>
      <c r="D10" s="50" t="s">
        <v>15</v>
      </c>
      <c r="E10" s="49">
        <v>0</v>
      </c>
      <c r="F10" s="49">
        <v>0</v>
      </c>
    </row>
    <row r="11" spans="1:6" x14ac:dyDescent="0.25">
      <c r="A11" s="50" t="s">
        <v>16</v>
      </c>
      <c r="B11" s="49">
        <v>0</v>
      </c>
      <c r="C11" s="49">
        <v>0</v>
      </c>
      <c r="D11" s="50" t="s">
        <v>17</v>
      </c>
      <c r="E11" s="49">
        <v>145331.23000000001</v>
      </c>
      <c r="F11" s="49">
        <v>132162.54</v>
      </c>
    </row>
    <row r="12" spans="1:6" x14ac:dyDescent="0.25">
      <c r="A12" s="50" t="s">
        <v>18</v>
      </c>
      <c r="B12" s="49">
        <v>0</v>
      </c>
      <c r="C12" s="49">
        <v>0</v>
      </c>
      <c r="D12" s="50" t="s">
        <v>19</v>
      </c>
      <c r="E12" s="49">
        <v>0</v>
      </c>
      <c r="F12" s="49">
        <v>0</v>
      </c>
    </row>
    <row r="13" spans="1:6" x14ac:dyDescent="0.25">
      <c r="A13" s="50" t="s">
        <v>20</v>
      </c>
      <c r="B13" s="49">
        <v>0</v>
      </c>
      <c r="C13" s="49">
        <v>0</v>
      </c>
      <c r="D13" s="50" t="s">
        <v>21</v>
      </c>
      <c r="E13" s="49">
        <v>0</v>
      </c>
      <c r="F13" s="49">
        <v>0</v>
      </c>
    </row>
    <row r="14" spans="1:6" x14ac:dyDescent="0.25">
      <c r="A14" s="50" t="s">
        <v>22</v>
      </c>
      <c r="B14" s="49">
        <v>0</v>
      </c>
      <c r="C14" s="49">
        <v>0</v>
      </c>
      <c r="D14" s="50" t="s">
        <v>23</v>
      </c>
      <c r="E14" s="49">
        <v>0</v>
      </c>
      <c r="F14" s="49">
        <v>0</v>
      </c>
    </row>
    <row r="15" spans="1:6" x14ac:dyDescent="0.25">
      <c r="A15" s="50" t="s">
        <v>24</v>
      </c>
      <c r="B15" s="49">
        <v>0</v>
      </c>
      <c r="C15" s="49">
        <v>0</v>
      </c>
      <c r="D15" s="50" t="s">
        <v>25</v>
      </c>
      <c r="E15" s="49">
        <v>0</v>
      </c>
      <c r="F15" s="49">
        <v>0</v>
      </c>
    </row>
    <row r="16" spans="1:6" x14ac:dyDescent="0.25">
      <c r="A16" s="50" t="s">
        <v>26</v>
      </c>
      <c r="B16" s="49">
        <v>0</v>
      </c>
      <c r="C16" s="49">
        <v>0</v>
      </c>
      <c r="D16" s="50" t="s">
        <v>27</v>
      </c>
      <c r="E16" s="49">
        <v>0</v>
      </c>
      <c r="F16" s="49">
        <v>0</v>
      </c>
    </row>
    <row r="17" spans="1:6" x14ac:dyDescent="0.25">
      <c r="A17" s="48" t="s">
        <v>28</v>
      </c>
      <c r="B17" s="49">
        <f>+B18+B19+B20+B21+B22+B23+B24</f>
        <v>3278.13</v>
      </c>
      <c r="C17" s="49">
        <f>+C18+C19+C20+C21+C22+C23+C24</f>
        <v>3546.64</v>
      </c>
      <c r="D17" s="50" t="s">
        <v>29</v>
      </c>
      <c r="E17" s="49">
        <v>0</v>
      </c>
      <c r="F17" s="49">
        <v>0</v>
      </c>
    </row>
    <row r="18" spans="1:6" x14ac:dyDescent="0.25">
      <c r="A18" s="50" t="s">
        <v>30</v>
      </c>
      <c r="B18" s="49">
        <v>0</v>
      </c>
      <c r="C18" s="49">
        <v>0</v>
      </c>
      <c r="D18" s="50" t="s">
        <v>31</v>
      </c>
      <c r="E18" s="49">
        <v>0</v>
      </c>
      <c r="F18" s="49">
        <v>0</v>
      </c>
    </row>
    <row r="19" spans="1:6" x14ac:dyDescent="0.25">
      <c r="A19" s="50" t="s">
        <v>32</v>
      </c>
      <c r="B19" s="49">
        <v>0</v>
      </c>
      <c r="C19" s="49">
        <v>0</v>
      </c>
      <c r="D19" s="48" t="s">
        <v>33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34</v>
      </c>
      <c r="B20" s="49">
        <v>3278.13</v>
      </c>
      <c r="C20" s="49">
        <v>3546.64</v>
      </c>
      <c r="D20" s="50" t="s">
        <v>35</v>
      </c>
      <c r="E20" s="49">
        <v>0</v>
      </c>
      <c r="F20" s="49">
        <v>0</v>
      </c>
    </row>
    <row r="21" spans="1:6" x14ac:dyDescent="0.25">
      <c r="A21" s="50" t="s">
        <v>36</v>
      </c>
      <c r="B21" s="49">
        <v>0</v>
      </c>
      <c r="C21" s="49">
        <v>0</v>
      </c>
      <c r="D21" s="50" t="s">
        <v>37</v>
      </c>
      <c r="E21" s="49">
        <v>0</v>
      </c>
      <c r="F21" s="49">
        <v>0</v>
      </c>
    </row>
    <row r="22" spans="1:6" x14ac:dyDescent="0.25">
      <c r="A22" s="50" t="s">
        <v>38</v>
      </c>
      <c r="B22" s="49">
        <v>0</v>
      </c>
      <c r="C22" s="49">
        <v>0</v>
      </c>
      <c r="D22" s="50" t="s">
        <v>39</v>
      </c>
      <c r="E22" s="49">
        <v>0</v>
      </c>
      <c r="F22" s="49">
        <v>0</v>
      </c>
    </row>
    <row r="23" spans="1:6" x14ac:dyDescent="0.25">
      <c r="A23" s="50" t="s">
        <v>40</v>
      </c>
      <c r="B23" s="49">
        <v>0</v>
      </c>
      <c r="C23" s="49">
        <v>0</v>
      </c>
      <c r="D23" s="48" t="s">
        <v>41</v>
      </c>
      <c r="E23" s="49">
        <f>E24+E25</f>
        <v>0</v>
      </c>
      <c r="F23" s="49">
        <f>F24+F25</f>
        <v>0</v>
      </c>
    </row>
    <row r="24" spans="1:6" x14ac:dyDescent="0.25">
      <c r="A24" s="50" t="s">
        <v>42</v>
      </c>
      <c r="B24" s="49">
        <v>0</v>
      </c>
      <c r="C24" s="49">
        <v>0</v>
      </c>
      <c r="D24" s="50" t="s">
        <v>43</v>
      </c>
      <c r="E24" s="49">
        <v>0</v>
      </c>
      <c r="F24" s="49">
        <v>0</v>
      </c>
    </row>
    <row r="25" spans="1:6" x14ac:dyDescent="0.25">
      <c r="A25" s="48" t="s">
        <v>44</v>
      </c>
      <c r="B25" s="49">
        <f>SUM(B26:B30)</f>
        <v>0</v>
      </c>
      <c r="C25" s="49">
        <f>SUM(C26:C30)</f>
        <v>0</v>
      </c>
      <c r="D25" s="50" t="s">
        <v>45</v>
      </c>
      <c r="E25" s="49">
        <v>0</v>
      </c>
      <c r="F25" s="49">
        <v>0</v>
      </c>
    </row>
    <row r="26" spans="1:6" x14ac:dyDescent="0.25">
      <c r="A26" s="50" t="s">
        <v>46</v>
      </c>
      <c r="B26" s="49">
        <v>0</v>
      </c>
      <c r="C26" s="49">
        <v>0</v>
      </c>
      <c r="D26" s="48" t="s">
        <v>47</v>
      </c>
      <c r="E26" s="49">
        <v>0</v>
      </c>
      <c r="F26" s="49">
        <v>0</v>
      </c>
    </row>
    <row r="27" spans="1:6" x14ac:dyDescent="0.25">
      <c r="A27" s="50" t="s">
        <v>48</v>
      </c>
      <c r="B27" s="49">
        <v>0</v>
      </c>
      <c r="C27" s="49">
        <v>0</v>
      </c>
      <c r="D27" s="48" t="s">
        <v>49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50</v>
      </c>
      <c r="B28" s="49">
        <v>0</v>
      </c>
      <c r="C28" s="49">
        <v>0</v>
      </c>
      <c r="D28" s="50" t="s">
        <v>51</v>
      </c>
      <c r="E28" s="49">
        <v>0</v>
      </c>
      <c r="F28" s="49">
        <v>0</v>
      </c>
    </row>
    <row r="29" spans="1:6" x14ac:dyDescent="0.25">
      <c r="A29" s="50" t="s">
        <v>52</v>
      </c>
      <c r="B29" s="49">
        <v>0</v>
      </c>
      <c r="C29" s="49">
        <v>0</v>
      </c>
      <c r="D29" s="50" t="s">
        <v>53</v>
      </c>
      <c r="E29" s="49">
        <v>0</v>
      </c>
      <c r="F29" s="49">
        <v>0</v>
      </c>
    </row>
    <row r="30" spans="1:6" x14ac:dyDescent="0.25">
      <c r="A30" s="50" t="s">
        <v>54</v>
      </c>
      <c r="B30" s="49">
        <v>0</v>
      </c>
      <c r="C30" s="49">
        <v>0</v>
      </c>
      <c r="D30" s="50" t="s">
        <v>55</v>
      </c>
      <c r="E30" s="49">
        <v>0</v>
      </c>
      <c r="F30" s="49">
        <v>0</v>
      </c>
    </row>
    <row r="31" spans="1:6" x14ac:dyDescent="0.25">
      <c r="A31" s="48" t="s">
        <v>56</v>
      </c>
      <c r="B31" s="49">
        <f>SUM(B32:B36)</f>
        <v>0</v>
      </c>
      <c r="C31" s="49">
        <f>SUM(C32:C36)</f>
        <v>0</v>
      </c>
      <c r="D31" s="48" t="s">
        <v>57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58</v>
      </c>
      <c r="B32" s="49">
        <v>0</v>
      </c>
      <c r="C32" s="49">
        <v>0</v>
      </c>
      <c r="D32" s="50" t="s">
        <v>59</v>
      </c>
      <c r="E32" s="49">
        <v>0</v>
      </c>
      <c r="F32" s="49">
        <v>0</v>
      </c>
    </row>
    <row r="33" spans="1:6" ht="14.45" customHeight="1" x14ac:dyDescent="0.25">
      <c r="A33" s="50" t="s">
        <v>60</v>
      </c>
      <c r="B33" s="49">
        <v>0</v>
      </c>
      <c r="C33" s="49">
        <v>0</v>
      </c>
      <c r="D33" s="50" t="s">
        <v>61</v>
      </c>
      <c r="E33" s="49">
        <v>0</v>
      </c>
      <c r="F33" s="49">
        <v>0</v>
      </c>
    </row>
    <row r="34" spans="1:6" ht="14.45" customHeight="1" x14ac:dyDescent="0.25">
      <c r="A34" s="50" t="s">
        <v>62</v>
      </c>
      <c r="B34" s="49">
        <v>0</v>
      </c>
      <c r="C34" s="49">
        <v>0</v>
      </c>
      <c r="D34" s="50" t="s">
        <v>63</v>
      </c>
      <c r="E34" s="49">
        <v>0</v>
      </c>
      <c r="F34" s="49">
        <v>0</v>
      </c>
    </row>
    <row r="35" spans="1:6" ht="14.45" customHeight="1" x14ac:dyDescent="0.25">
      <c r="A35" s="50" t="s">
        <v>64</v>
      </c>
      <c r="B35" s="49">
        <v>0</v>
      </c>
      <c r="C35" s="49">
        <v>0</v>
      </c>
      <c r="D35" s="50" t="s">
        <v>65</v>
      </c>
      <c r="E35" s="49">
        <v>0</v>
      </c>
      <c r="F35" s="49">
        <v>0</v>
      </c>
    </row>
    <row r="36" spans="1:6" ht="14.45" customHeight="1" x14ac:dyDescent="0.25">
      <c r="A36" s="50" t="s">
        <v>66</v>
      </c>
      <c r="B36" s="49">
        <v>0</v>
      </c>
      <c r="C36" s="49">
        <v>0</v>
      </c>
      <c r="D36" s="50" t="s">
        <v>67</v>
      </c>
      <c r="E36" s="49">
        <v>0</v>
      </c>
      <c r="F36" s="49">
        <v>0</v>
      </c>
    </row>
    <row r="37" spans="1:6" ht="14.45" customHeight="1" x14ac:dyDescent="0.25">
      <c r="A37" s="48" t="s">
        <v>68</v>
      </c>
      <c r="B37" s="49">
        <v>0</v>
      </c>
      <c r="C37" s="49">
        <v>0</v>
      </c>
      <c r="D37" s="50" t="s">
        <v>69</v>
      </c>
      <c r="E37" s="49">
        <v>0</v>
      </c>
      <c r="F37" s="49">
        <v>0</v>
      </c>
    </row>
    <row r="38" spans="1:6" x14ac:dyDescent="0.25">
      <c r="A38" s="48" t="s">
        <v>70</v>
      </c>
      <c r="B38" s="49">
        <f>SUM(B39:B40)</f>
        <v>0</v>
      </c>
      <c r="C38" s="49">
        <f>SUM(C39:C40)</f>
        <v>0</v>
      </c>
      <c r="D38" s="48" t="s">
        <v>71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72</v>
      </c>
      <c r="B39" s="49">
        <v>0</v>
      </c>
      <c r="C39" s="49">
        <v>0</v>
      </c>
      <c r="D39" s="50" t="s">
        <v>73</v>
      </c>
      <c r="E39" s="49">
        <v>0</v>
      </c>
      <c r="F39" s="49">
        <v>0</v>
      </c>
    </row>
    <row r="40" spans="1:6" x14ac:dyDescent="0.25">
      <c r="A40" s="50" t="s">
        <v>74</v>
      </c>
      <c r="B40" s="49">
        <v>0</v>
      </c>
      <c r="C40" s="49">
        <v>0</v>
      </c>
      <c r="D40" s="50" t="s">
        <v>75</v>
      </c>
      <c r="E40" s="49">
        <v>0</v>
      </c>
      <c r="F40" s="49">
        <v>0</v>
      </c>
    </row>
    <row r="41" spans="1:6" x14ac:dyDescent="0.25">
      <c r="A41" s="48" t="s">
        <v>76</v>
      </c>
      <c r="B41" s="49">
        <f>SUM(B42:B45)</f>
        <v>0</v>
      </c>
      <c r="C41" s="49">
        <f>SUM(C42:C45)</f>
        <v>0</v>
      </c>
      <c r="D41" s="50" t="s">
        <v>77</v>
      </c>
      <c r="E41" s="49">
        <v>0</v>
      </c>
      <c r="F41" s="49">
        <v>0</v>
      </c>
    </row>
    <row r="42" spans="1:6" x14ac:dyDescent="0.25">
      <c r="A42" s="50" t="s">
        <v>78</v>
      </c>
      <c r="B42" s="49">
        <v>0</v>
      </c>
      <c r="C42" s="49">
        <v>0</v>
      </c>
      <c r="D42" s="48" t="s">
        <v>79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80</v>
      </c>
      <c r="B43" s="49">
        <v>0</v>
      </c>
      <c r="C43" s="49">
        <v>0</v>
      </c>
      <c r="D43" s="50" t="s">
        <v>81</v>
      </c>
      <c r="E43" s="49">
        <v>0</v>
      </c>
      <c r="F43" s="49">
        <v>0</v>
      </c>
    </row>
    <row r="44" spans="1:6" x14ac:dyDescent="0.25">
      <c r="A44" s="50" t="s">
        <v>82</v>
      </c>
      <c r="B44" s="49">
        <v>0</v>
      </c>
      <c r="C44" s="49">
        <v>0</v>
      </c>
      <c r="D44" s="50" t="s">
        <v>83</v>
      </c>
      <c r="E44" s="49">
        <v>0</v>
      </c>
      <c r="F44" s="49">
        <v>0</v>
      </c>
    </row>
    <row r="45" spans="1:6" x14ac:dyDescent="0.25">
      <c r="A45" s="50" t="s">
        <v>84</v>
      </c>
      <c r="B45" s="49">
        <v>0</v>
      </c>
      <c r="C45" s="49">
        <v>0</v>
      </c>
      <c r="D45" s="50" t="s">
        <v>85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86</v>
      </c>
      <c r="B47" s="4">
        <f>B9+B17+B25+B31+B37+B38+B41</f>
        <v>3025150.17</v>
      </c>
      <c r="C47" s="4">
        <f>C9+C17+C25+C31+C37+C38+C41</f>
        <v>1981388.1099999999</v>
      </c>
      <c r="D47" s="2" t="s">
        <v>87</v>
      </c>
      <c r="E47" s="4">
        <f>E9+E19+E23+E26+E27+E31+E38+E42</f>
        <v>145331.23000000001</v>
      </c>
      <c r="F47" s="4">
        <f>F9+F19+F23+F26+F27+F31+F38+F42</f>
        <v>132162.54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88</v>
      </c>
      <c r="B49" s="51"/>
      <c r="C49" s="51"/>
      <c r="D49" s="2" t="s">
        <v>89</v>
      </c>
      <c r="E49" s="51"/>
      <c r="F49" s="51"/>
    </row>
    <row r="50" spans="1:6" x14ac:dyDescent="0.25">
      <c r="A50" s="48" t="s">
        <v>90</v>
      </c>
      <c r="B50" s="49">
        <v>0</v>
      </c>
      <c r="C50" s="49">
        <v>0</v>
      </c>
      <c r="D50" s="48" t="s">
        <v>91</v>
      </c>
      <c r="E50" s="49">
        <v>0</v>
      </c>
      <c r="F50" s="49">
        <v>0</v>
      </c>
    </row>
    <row r="51" spans="1:6" x14ac:dyDescent="0.25">
      <c r="A51" s="48" t="s">
        <v>92</v>
      </c>
      <c r="B51" s="49">
        <v>0</v>
      </c>
      <c r="C51" s="49">
        <v>0</v>
      </c>
      <c r="D51" s="48" t="s">
        <v>93</v>
      </c>
      <c r="E51" s="49">
        <v>0</v>
      </c>
      <c r="F51" s="49">
        <v>0</v>
      </c>
    </row>
    <row r="52" spans="1:6" x14ac:dyDescent="0.25">
      <c r="A52" s="48" t="s">
        <v>94</v>
      </c>
      <c r="B52" s="49">
        <v>0</v>
      </c>
      <c r="C52" s="49">
        <v>0</v>
      </c>
      <c r="D52" s="48" t="s">
        <v>95</v>
      </c>
      <c r="E52" s="49">
        <v>0</v>
      </c>
      <c r="F52" s="49">
        <v>0</v>
      </c>
    </row>
    <row r="53" spans="1:6" x14ac:dyDescent="0.25">
      <c r="A53" s="48" t="s">
        <v>96</v>
      </c>
      <c r="B53" s="49">
        <v>461778.32</v>
      </c>
      <c r="C53" s="49">
        <v>461778.32</v>
      </c>
      <c r="D53" s="48" t="s">
        <v>97</v>
      </c>
      <c r="E53" s="49">
        <v>0</v>
      </c>
      <c r="F53" s="49">
        <v>0</v>
      </c>
    </row>
    <row r="54" spans="1:6" x14ac:dyDescent="0.25">
      <c r="A54" s="48" t="s">
        <v>98</v>
      </c>
      <c r="B54" s="49">
        <v>43000</v>
      </c>
      <c r="C54" s="49">
        <v>43000</v>
      </c>
      <c r="D54" s="48" t="s">
        <v>99</v>
      </c>
      <c r="E54" s="49">
        <v>0</v>
      </c>
      <c r="F54" s="49">
        <v>0</v>
      </c>
    </row>
    <row r="55" spans="1:6" x14ac:dyDescent="0.25">
      <c r="A55" s="48" t="s">
        <v>100</v>
      </c>
      <c r="B55" s="49">
        <v>-332998.13</v>
      </c>
      <c r="C55" s="49">
        <v>-278222.53999999998</v>
      </c>
      <c r="D55" s="52" t="s">
        <v>101</v>
      </c>
      <c r="E55" s="49">
        <v>0</v>
      </c>
      <c r="F55" s="49">
        <v>0</v>
      </c>
    </row>
    <row r="56" spans="1:6" x14ac:dyDescent="0.25">
      <c r="A56" s="48" t="s">
        <v>102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103</v>
      </c>
      <c r="B57" s="49">
        <v>0</v>
      </c>
      <c r="C57" s="49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105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106</v>
      </c>
      <c r="E59" s="4">
        <f>E47+E57</f>
        <v>145331.23000000001</v>
      </c>
      <c r="F59" s="4">
        <f>F47+F57</f>
        <v>132162.54</v>
      </c>
    </row>
    <row r="60" spans="1:6" x14ac:dyDescent="0.25">
      <c r="A60" s="3" t="s">
        <v>107</v>
      </c>
      <c r="B60" s="4">
        <f>SUM(B50:B58)</f>
        <v>171780.19</v>
      </c>
      <c r="C60" s="4">
        <f>SUM(C50:C58)</f>
        <v>226555.78000000003</v>
      </c>
      <c r="D60" s="47"/>
      <c r="E60" s="51"/>
      <c r="F60" s="51"/>
    </row>
    <row r="61" spans="1:6" x14ac:dyDescent="0.25">
      <c r="A61" s="47"/>
      <c r="B61" s="51"/>
      <c r="C61" s="51"/>
      <c r="D61" s="53" t="s">
        <v>108</v>
      </c>
      <c r="E61" s="51"/>
      <c r="F61" s="51"/>
    </row>
    <row r="62" spans="1:6" x14ac:dyDescent="0.25">
      <c r="A62" s="3" t="s">
        <v>109</v>
      </c>
      <c r="B62" s="4">
        <f>SUM(B47+B60)</f>
        <v>3196930.36</v>
      </c>
      <c r="C62" s="4">
        <f>SUM(C47+C60)</f>
        <v>2207943.8899999997</v>
      </c>
      <c r="D62" s="47"/>
      <c r="E62" s="51"/>
      <c r="F62" s="51"/>
    </row>
    <row r="63" spans="1:6" x14ac:dyDescent="0.25">
      <c r="A63" s="47"/>
      <c r="B63" s="47"/>
      <c r="C63" s="47"/>
      <c r="D63" s="54" t="s">
        <v>110</v>
      </c>
      <c r="E63" s="49">
        <f>SUM(E64:E66)</f>
        <v>0</v>
      </c>
      <c r="F63" s="49">
        <f>SUM(F64:F66)</f>
        <v>0</v>
      </c>
    </row>
    <row r="64" spans="1:6" x14ac:dyDescent="0.25">
      <c r="A64" s="47"/>
      <c r="B64" s="47"/>
      <c r="C64" s="47"/>
      <c r="D64" s="48" t="s">
        <v>111</v>
      </c>
      <c r="E64" s="49">
        <v>0</v>
      </c>
      <c r="F64" s="49">
        <v>0</v>
      </c>
    </row>
    <row r="65" spans="1:6" x14ac:dyDescent="0.25">
      <c r="A65" s="47"/>
      <c r="B65" s="47"/>
      <c r="C65" s="47"/>
      <c r="D65" s="52" t="s">
        <v>112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113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114</v>
      </c>
      <c r="E68" s="49">
        <f>SUM(E69:E73)</f>
        <v>3051599.13</v>
      </c>
      <c r="F68" s="49">
        <f>SUM(F69:F73)</f>
        <v>2075781.35</v>
      </c>
    </row>
    <row r="69" spans="1:6" x14ac:dyDescent="0.25">
      <c r="A69" s="55"/>
      <c r="B69" s="47"/>
      <c r="C69" s="47"/>
      <c r="D69" s="48" t="s">
        <v>115</v>
      </c>
      <c r="E69" s="49">
        <v>1520200.9</v>
      </c>
      <c r="F69" s="49">
        <v>944822.52</v>
      </c>
    </row>
    <row r="70" spans="1:6" x14ac:dyDescent="0.25">
      <c r="A70" s="55"/>
      <c r="B70" s="47"/>
      <c r="C70" s="47"/>
      <c r="D70" s="48" t="s">
        <v>116</v>
      </c>
      <c r="E70" s="49">
        <v>1531398.23</v>
      </c>
      <c r="F70" s="49">
        <v>1130958.83</v>
      </c>
    </row>
    <row r="71" spans="1:6" x14ac:dyDescent="0.25">
      <c r="A71" s="55"/>
      <c r="B71" s="47"/>
      <c r="C71" s="47"/>
      <c r="D71" s="48" t="s">
        <v>117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118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119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120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121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122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123</v>
      </c>
      <c r="E79" s="4">
        <f>E63+E68+E75</f>
        <v>3051599.13</v>
      </c>
      <c r="F79" s="4">
        <f>F63+F68+F75</f>
        <v>2075781.35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124</v>
      </c>
      <c r="E81" s="4">
        <f>E59+E79</f>
        <v>3196930.36</v>
      </c>
      <c r="F81" s="4">
        <f>F59+F79</f>
        <v>2207943.89</v>
      </c>
    </row>
    <row r="82" spans="1:6" x14ac:dyDescent="0.25">
      <c r="A82" s="56"/>
      <c r="B82" s="57"/>
      <c r="C82" s="57"/>
      <c r="D82" s="57"/>
      <c r="E82" s="58"/>
      <c r="F82" s="58"/>
    </row>
    <row r="88" spans="1:6" x14ac:dyDescent="0.25">
      <c r="D88" s="143"/>
    </row>
    <row r="89" spans="1:6" x14ac:dyDescent="0.25">
      <c r="A89" s="143" t="s">
        <v>567</v>
      </c>
      <c r="D89" s="143" t="s">
        <v>568</v>
      </c>
    </row>
    <row r="90" spans="1:6" x14ac:dyDescent="0.25">
      <c r="A90" s="143" t="s">
        <v>569</v>
      </c>
      <c r="D90" s="143" t="s">
        <v>570</v>
      </c>
    </row>
    <row r="91" spans="1:6" x14ac:dyDescent="0.25">
      <c r="A91" s="143" t="s">
        <v>571</v>
      </c>
      <c r="D91" s="143" t="s">
        <v>572</v>
      </c>
    </row>
    <row r="92" spans="1:6" x14ac:dyDescent="0.25">
      <c r="A92" s="143"/>
    </row>
    <row r="99" spans="1:1" x14ac:dyDescent="0.25">
      <c r="A99" s="143"/>
    </row>
    <row r="100" spans="1:1" x14ac:dyDescent="0.25">
      <c r="A100" s="143"/>
    </row>
    <row r="101" spans="1:1" x14ac:dyDescent="0.25">
      <c r="A101" s="143"/>
    </row>
    <row r="102" spans="1:1" x14ac:dyDescent="0.25">
      <c r="A102" s="143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C9 E10:F10 B48:C52 B11:C16 B18:C19 B56:C62 E12:F68 E71:F81 B21:C46 E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80" t="s">
        <v>454</v>
      </c>
      <c r="B1" s="180"/>
      <c r="C1" s="180"/>
      <c r="D1" s="180"/>
      <c r="E1" s="180"/>
      <c r="F1" s="180"/>
      <c r="G1" s="180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35" t="s">
        <v>455</v>
      </c>
      <c r="B3" s="136"/>
      <c r="C3" s="136"/>
      <c r="D3" s="136"/>
      <c r="E3" s="136"/>
      <c r="F3" s="136"/>
      <c r="G3" s="137"/>
    </row>
    <row r="4" spans="1:7" x14ac:dyDescent="0.25">
      <c r="A4" s="135" t="s">
        <v>3</v>
      </c>
      <c r="B4" s="136"/>
      <c r="C4" s="136"/>
      <c r="D4" s="136"/>
      <c r="E4" s="136"/>
      <c r="F4" s="136"/>
      <c r="G4" s="137"/>
    </row>
    <row r="5" spans="1:7" x14ac:dyDescent="0.25">
      <c r="A5" s="135" t="s">
        <v>456</v>
      </c>
      <c r="B5" s="136"/>
      <c r="C5" s="136"/>
      <c r="D5" s="136"/>
      <c r="E5" s="136"/>
      <c r="F5" s="136"/>
      <c r="G5" s="137"/>
    </row>
    <row r="6" spans="1:7" x14ac:dyDescent="0.25">
      <c r="A6" s="178" t="s">
        <v>457</v>
      </c>
      <c r="B6" s="38">
        <v>2022</v>
      </c>
      <c r="C6" s="178">
        <f>+B6+1</f>
        <v>2023</v>
      </c>
      <c r="D6" s="178">
        <f>+C6+1</f>
        <v>2024</v>
      </c>
      <c r="E6" s="178">
        <f>+D6+1</f>
        <v>2025</v>
      </c>
      <c r="F6" s="178">
        <f>+E6+1</f>
        <v>2026</v>
      </c>
      <c r="G6" s="178">
        <f>+F6+1</f>
        <v>2027</v>
      </c>
    </row>
    <row r="7" spans="1:7" ht="83.25" customHeight="1" x14ac:dyDescent="0.25">
      <c r="A7" s="179"/>
      <c r="B7" s="72" t="s">
        <v>458</v>
      </c>
      <c r="C7" s="179"/>
      <c r="D7" s="179"/>
      <c r="E7" s="179"/>
      <c r="F7" s="179"/>
      <c r="G7" s="179"/>
    </row>
    <row r="8" spans="1:7" ht="30" x14ac:dyDescent="0.25">
      <c r="A8" s="73" t="s">
        <v>459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460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461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266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464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292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469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296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471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300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472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1" t="s">
        <v>473</v>
      </c>
      <c r="B1" s="181"/>
      <c r="C1" s="181"/>
      <c r="D1" s="181"/>
      <c r="E1" s="181"/>
      <c r="F1" s="181"/>
      <c r="G1" s="181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474</v>
      </c>
      <c r="B3" s="118"/>
      <c r="C3" s="118"/>
      <c r="D3" s="118"/>
      <c r="E3" s="118"/>
      <c r="F3" s="118"/>
      <c r="G3" s="119"/>
    </row>
    <row r="4" spans="1:7" x14ac:dyDescent="0.25">
      <c r="A4" s="117" t="s">
        <v>3</v>
      </c>
      <c r="B4" s="118"/>
      <c r="C4" s="118"/>
      <c r="D4" s="118"/>
      <c r="E4" s="118"/>
      <c r="F4" s="118"/>
      <c r="G4" s="119"/>
    </row>
    <row r="5" spans="1:7" x14ac:dyDescent="0.25">
      <c r="A5" s="117" t="s">
        <v>456</v>
      </c>
      <c r="B5" s="118"/>
      <c r="C5" s="118"/>
      <c r="D5" s="118"/>
      <c r="E5" s="118"/>
      <c r="F5" s="118"/>
      <c r="G5" s="119"/>
    </row>
    <row r="6" spans="1:7" x14ac:dyDescent="0.25">
      <c r="A6" s="182" t="s">
        <v>475</v>
      </c>
      <c r="B6" s="38">
        <v>2022</v>
      </c>
      <c r="C6" s="178">
        <f>+B6+1</f>
        <v>2023</v>
      </c>
      <c r="D6" s="178">
        <f>+C6+1</f>
        <v>2024</v>
      </c>
      <c r="E6" s="178">
        <f>+D6+1</f>
        <v>2025</v>
      </c>
      <c r="F6" s="178">
        <f>+E6+1</f>
        <v>2026</v>
      </c>
      <c r="G6" s="178">
        <f>+F6+1</f>
        <v>2027</v>
      </c>
    </row>
    <row r="7" spans="1:7" ht="57.75" customHeight="1" x14ac:dyDescent="0.25">
      <c r="A7" s="183"/>
      <c r="B7" s="39" t="s">
        <v>458</v>
      </c>
      <c r="C7" s="179"/>
      <c r="D7" s="179"/>
      <c r="E7" s="179"/>
      <c r="F7" s="179"/>
      <c r="G7" s="179"/>
    </row>
    <row r="8" spans="1:7" x14ac:dyDescent="0.25">
      <c r="A8" s="27" t="s">
        <v>476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477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478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479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480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481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482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483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484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485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477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478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479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480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481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482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483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487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485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488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1" t="s">
        <v>489</v>
      </c>
      <c r="B1" s="181"/>
      <c r="C1" s="181"/>
      <c r="D1" s="181"/>
      <c r="E1" s="181"/>
      <c r="F1" s="181"/>
      <c r="G1" s="181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490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85" t="s">
        <v>457</v>
      </c>
      <c r="B5" s="186">
        <v>2017</v>
      </c>
      <c r="C5" s="186">
        <f>+B5+1</f>
        <v>2018</v>
      </c>
      <c r="D5" s="186">
        <f>+C5+1</f>
        <v>2019</v>
      </c>
      <c r="E5" s="186">
        <f>+D5+1</f>
        <v>2020</v>
      </c>
      <c r="F5" s="186">
        <f>+E5+1</f>
        <v>2021</v>
      </c>
      <c r="G5" s="38">
        <f>+F5+1</f>
        <v>2022</v>
      </c>
    </row>
    <row r="6" spans="1:7" ht="32.25" x14ac:dyDescent="0.25">
      <c r="A6" s="168"/>
      <c r="B6" s="187"/>
      <c r="C6" s="187"/>
      <c r="D6" s="187"/>
      <c r="E6" s="187"/>
      <c r="F6" s="187"/>
      <c r="G6" s="39" t="s">
        <v>491</v>
      </c>
    </row>
    <row r="7" spans="1:7" x14ac:dyDescent="0.25">
      <c r="A7" s="64" t="s">
        <v>459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492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493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494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495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496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497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498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500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501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502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503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504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505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506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507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469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296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509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471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510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511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84" t="s">
        <v>512</v>
      </c>
      <c r="B39" s="184"/>
      <c r="C39" s="184"/>
      <c r="D39" s="184"/>
      <c r="E39" s="184"/>
      <c r="F39" s="184"/>
      <c r="G39" s="184"/>
    </row>
    <row r="40" spans="1:7" x14ac:dyDescent="0.25">
      <c r="A40" s="184" t="s">
        <v>513</v>
      </c>
      <c r="B40" s="184"/>
      <c r="C40" s="184"/>
      <c r="D40" s="184"/>
      <c r="E40" s="184"/>
      <c r="F40" s="184"/>
      <c r="G40" s="18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1" t="s">
        <v>514</v>
      </c>
      <c r="B1" s="181"/>
      <c r="C1" s="181"/>
      <c r="D1" s="181"/>
      <c r="E1" s="181"/>
      <c r="F1" s="181"/>
      <c r="G1" s="181"/>
    </row>
    <row r="2" spans="1:7" x14ac:dyDescent="0.25">
      <c r="A2" s="132" t="str">
        <f>'Formato 1'!A2</f>
        <v>INSTITUTO SALMANTINO PARA LAS PERSONAS CON DISCAPACIDAD</v>
      </c>
      <c r="B2" s="133"/>
      <c r="C2" s="133"/>
      <c r="D2" s="133"/>
      <c r="E2" s="133"/>
      <c r="F2" s="133"/>
      <c r="G2" s="134"/>
    </row>
    <row r="3" spans="1:7" x14ac:dyDescent="0.25">
      <c r="A3" s="117" t="s">
        <v>515</v>
      </c>
      <c r="B3" s="118"/>
      <c r="C3" s="118"/>
      <c r="D3" s="118"/>
      <c r="E3" s="118"/>
      <c r="F3" s="118"/>
      <c r="G3" s="119"/>
    </row>
    <row r="4" spans="1:7" x14ac:dyDescent="0.25">
      <c r="A4" s="120" t="s">
        <v>3</v>
      </c>
      <c r="B4" s="121"/>
      <c r="C4" s="121"/>
      <c r="D4" s="121"/>
      <c r="E4" s="121"/>
      <c r="F4" s="121"/>
      <c r="G4" s="122"/>
    </row>
    <row r="5" spans="1:7" x14ac:dyDescent="0.25">
      <c r="A5" s="188" t="s">
        <v>475</v>
      </c>
      <c r="B5" s="186">
        <v>2017</v>
      </c>
      <c r="C5" s="186">
        <f>+B5+1</f>
        <v>2018</v>
      </c>
      <c r="D5" s="186">
        <f>+C5+1</f>
        <v>2019</v>
      </c>
      <c r="E5" s="186">
        <f>+D5+1</f>
        <v>2020</v>
      </c>
      <c r="F5" s="186">
        <f>+E5+1</f>
        <v>2021</v>
      </c>
      <c r="G5" s="38">
        <v>2022</v>
      </c>
    </row>
    <row r="6" spans="1:7" ht="48.75" customHeight="1" x14ac:dyDescent="0.25">
      <c r="A6" s="189"/>
      <c r="B6" s="187"/>
      <c r="C6" s="187"/>
      <c r="D6" s="187"/>
      <c r="E6" s="187"/>
      <c r="F6" s="187"/>
      <c r="G6" s="39" t="s">
        <v>516</v>
      </c>
    </row>
    <row r="7" spans="1:7" x14ac:dyDescent="0.25">
      <c r="A7" s="27" t="s">
        <v>476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477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480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481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477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481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487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517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84" t="s">
        <v>512</v>
      </c>
      <c r="B32" s="184"/>
      <c r="C32" s="184"/>
      <c r="D32" s="184"/>
      <c r="E32" s="184"/>
      <c r="F32" s="184"/>
      <c r="G32" s="184"/>
    </row>
    <row r="33" spans="1:7" x14ac:dyDescent="0.25">
      <c r="A33" s="184" t="s">
        <v>513</v>
      </c>
      <c r="B33" s="184"/>
      <c r="C33" s="184"/>
      <c r="D33" s="184"/>
      <c r="E33" s="184"/>
      <c r="F33" s="184"/>
      <c r="G33" s="18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90" t="s">
        <v>518</v>
      </c>
      <c r="B1" s="190"/>
      <c r="C1" s="190"/>
      <c r="D1" s="190"/>
      <c r="E1" s="190"/>
      <c r="F1" s="190"/>
    </row>
    <row r="2" spans="1:6" ht="20.100000000000001" customHeight="1" x14ac:dyDescent="0.25">
      <c r="A2" s="114" t="str">
        <f>'Formato 1'!A2</f>
        <v>INSTITUTO SALMANTINO PARA LAS PERSONAS CON DISCAPACIDAD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519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520</v>
      </c>
      <c r="C4" s="125" t="s">
        <v>521</v>
      </c>
      <c r="D4" s="125" t="s">
        <v>522</v>
      </c>
      <c r="E4" s="125" t="s">
        <v>523</v>
      </c>
      <c r="F4" s="125" t="s">
        <v>524</v>
      </c>
    </row>
    <row r="5" spans="1:6" ht="12.75" customHeight="1" x14ac:dyDescent="0.25">
      <c r="A5" s="19" t="s">
        <v>525</v>
      </c>
      <c r="B5" s="55"/>
      <c r="C5" s="55"/>
      <c r="D5" s="55"/>
      <c r="E5" s="55"/>
      <c r="F5" s="55"/>
    </row>
    <row r="6" spans="1:6" ht="30" x14ac:dyDescent="0.25">
      <c r="A6" s="61" t="s">
        <v>526</v>
      </c>
      <c r="B6" s="62"/>
      <c r="C6" s="62"/>
      <c r="D6" s="62"/>
      <c r="E6" s="62"/>
      <c r="F6" s="62"/>
    </row>
    <row r="7" spans="1:6" ht="15" x14ac:dyDescent="0.25">
      <c r="A7" s="61" t="s">
        <v>527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528</v>
      </c>
      <c r="B9" s="47"/>
      <c r="C9" s="47"/>
      <c r="D9" s="47"/>
      <c r="E9" s="47"/>
      <c r="F9" s="47"/>
    </row>
    <row r="10" spans="1:6" ht="15" x14ac:dyDescent="0.25">
      <c r="A10" s="61" t="s">
        <v>529</v>
      </c>
      <c r="B10" s="62"/>
      <c r="C10" s="62"/>
      <c r="D10" s="62"/>
      <c r="E10" s="62"/>
      <c r="F10" s="62"/>
    </row>
    <row r="11" spans="1:6" ht="15" x14ac:dyDescent="0.25">
      <c r="A11" s="83" t="s">
        <v>530</v>
      </c>
      <c r="B11" s="62"/>
      <c r="C11" s="62"/>
      <c r="D11" s="62"/>
      <c r="E11" s="62"/>
      <c r="F11" s="62"/>
    </row>
    <row r="12" spans="1:6" ht="15" x14ac:dyDescent="0.25">
      <c r="A12" s="83" t="s">
        <v>531</v>
      </c>
      <c r="B12" s="62"/>
      <c r="C12" s="62"/>
      <c r="D12" s="62"/>
      <c r="E12" s="62"/>
      <c r="F12" s="62"/>
    </row>
    <row r="13" spans="1:6" ht="15" x14ac:dyDescent="0.25">
      <c r="A13" s="83" t="s">
        <v>532</v>
      </c>
      <c r="B13" s="62"/>
      <c r="C13" s="62"/>
      <c r="D13" s="62"/>
      <c r="E13" s="62"/>
      <c r="F13" s="62"/>
    </row>
    <row r="14" spans="1:6" ht="15" x14ac:dyDescent="0.25">
      <c r="A14" s="61" t="s">
        <v>533</v>
      </c>
      <c r="B14" s="62"/>
      <c r="C14" s="62"/>
      <c r="D14" s="62"/>
      <c r="E14" s="62"/>
      <c r="F14" s="62"/>
    </row>
    <row r="15" spans="1:6" ht="15" x14ac:dyDescent="0.25">
      <c r="A15" s="83" t="s">
        <v>530</v>
      </c>
      <c r="B15" s="62"/>
      <c r="C15" s="62"/>
      <c r="D15" s="62"/>
      <c r="E15" s="62"/>
      <c r="F15" s="62"/>
    </row>
    <row r="16" spans="1:6" ht="15" x14ac:dyDescent="0.25">
      <c r="A16" s="83" t="s">
        <v>531</v>
      </c>
      <c r="B16" s="62"/>
      <c r="C16" s="62"/>
      <c r="D16" s="62"/>
      <c r="E16" s="62"/>
      <c r="F16" s="62"/>
    </row>
    <row r="17" spans="1:6" ht="15" x14ac:dyDescent="0.25">
      <c r="A17" s="83" t="s">
        <v>532</v>
      </c>
      <c r="B17" s="62"/>
      <c r="C17" s="62"/>
      <c r="D17" s="62"/>
      <c r="E17" s="62"/>
      <c r="F17" s="62"/>
    </row>
    <row r="18" spans="1:6" ht="15" x14ac:dyDescent="0.25">
      <c r="A18" s="61" t="s">
        <v>534</v>
      </c>
      <c r="B18" s="126"/>
      <c r="C18" s="62"/>
      <c r="D18" s="62"/>
      <c r="E18" s="62"/>
      <c r="F18" s="62"/>
    </row>
    <row r="19" spans="1:6" ht="15" x14ac:dyDescent="0.25">
      <c r="A19" s="61" t="s">
        <v>535</v>
      </c>
      <c r="B19" s="62"/>
      <c r="C19" s="62"/>
      <c r="D19" s="62"/>
      <c r="E19" s="62"/>
      <c r="F19" s="62"/>
    </row>
    <row r="20" spans="1:6" ht="30" x14ac:dyDescent="0.25">
      <c r="A20" s="61" t="s">
        <v>536</v>
      </c>
      <c r="B20" s="127"/>
      <c r="C20" s="127"/>
      <c r="D20" s="127"/>
      <c r="E20" s="127"/>
      <c r="F20" s="127"/>
    </row>
    <row r="21" spans="1:6" ht="30" x14ac:dyDescent="0.25">
      <c r="A21" s="61" t="s">
        <v>537</v>
      </c>
      <c r="B21" s="127"/>
      <c r="C21" s="127"/>
      <c r="D21" s="127"/>
      <c r="E21" s="127"/>
      <c r="F21" s="127"/>
    </row>
    <row r="22" spans="1:6" ht="30" x14ac:dyDescent="0.25">
      <c r="A22" s="61" t="s">
        <v>538</v>
      </c>
      <c r="B22" s="127"/>
      <c r="C22" s="127"/>
      <c r="D22" s="127"/>
      <c r="E22" s="127"/>
      <c r="F22" s="127"/>
    </row>
    <row r="23" spans="1:6" ht="15" x14ac:dyDescent="0.25">
      <c r="A23" s="61" t="s">
        <v>539</v>
      </c>
      <c r="B23" s="127"/>
      <c r="C23" s="127"/>
      <c r="D23" s="127"/>
      <c r="E23" s="127"/>
      <c r="F23" s="127"/>
    </row>
    <row r="24" spans="1:6" ht="15" x14ac:dyDescent="0.25">
      <c r="A24" s="61" t="s">
        <v>540</v>
      </c>
      <c r="B24" s="128"/>
      <c r="C24" s="62"/>
      <c r="D24" s="62"/>
      <c r="E24" s="62"/>
      <c r="F24" s="62"/>
    </row>
    <row r="25" spans="1:6" ht="15" x14ac:dyDescent="0.25">
      <c r="A25" s="61" t="s">
        <v>541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542</v>
      </c>
      <c r="B27" s="47"/>
      <c r="C27" s="47"/>
      <c r="D27" s="47"/>
      <c r="E27" s="47"/>
      <c r="F27" s="47"/>
    </row>
    <row r="28" spans="1:6" ht="15" x14ac:dyDescent="0.25">
      <c r="A28" s="61" t="s">
        <v>543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544</v>
      </c>
      <c r="B30" s="47"/>
      <c r="C30" s="47"/>
      <c r="D30" s="47"/>
      <c r="E30" s="47"/>
      <c r="F30" s="47"/>
    </row>
    <row r="31" spans="1:6" ht="15" x14ac:dyDescent="0.25">
      <c r="A31" s="61" t="s">
        <v>529</v>
      </c>
      <c r="B31" s="62"/>
      <c r="C31" s="62"/>
      <c r="D31" s="62"/>
      <c r="E31" s="62"/>
      <c r="F31" s="62"/>
    </row>
    <row r="32" spans="1:6" ht="15" x14ac:dyDescent="0.25">
      <c r="A32" s="61" t="s">
        <v>533</v>
      </c>
      <c r="B32" s="62"/>
      <c r="C32" s="62"/>
      <c r="D32" s="62"/>
      <c r="E32" s="62"/>
      <c r="F32" s="62"/>
    </row>
    <row r="33" spans="1:6" ht="15" x14ac:dyDescent="0.25">
      <c r="A33" s="61" t="s">
        <v>545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546</v>
      </c>
      <c r="B35" s="47"/>
      <c r="C35" s="47"/>
      <c r="D35" s="47"/>
      <c r="E35" s="47"/>
      <c r="F35" s="47"/>
    </row>
    <row r="36" spans="1:6" ht="15" x14ac:dyDescent="0.25">
      <c r="A36" s="61" t="s">
        <v>547</v>
      </c>
      <c r="B36" s="62"/>
      <c r="C36" s="62"/>
      <c r="D36" s="62"/>
      <c r="E36" s="62"/>
      <c r="F36" s="62"/>
    </row>
    <row r="37" spans="1:6" ht="15" x14ac:dyDescent="0.25">
      <c r="A37" s="61" t="s">
        <v>548</v>
      </c>
      <c r="B37" s="62"/>
      <c r="C37" s="62"/>
      <c r="D37" s="62"/>
      <c r="E37" s="62"/>
      <c r="F37" s="62"/>
    </row>
    <row r="38" spans="1:6" ht="15" x14ac:dyDescent="0.25">
      <c r="A38" s="61" t="s">
        <v>549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550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551</v>
      </c>
      <c r="B42" s="47"/>
      <c r="C42" s="47"/>
      <c r="D42" s="47"/>
      <c r="E42" s="47"/>
      <c r="F42" s="47"/>
    </row>
    <row r="43" spans="1:6" ht="15" x14ac:dyDescent="0.25">
      <c r="A43" s="61" t="s">
        <v>552</v>
      </c>
      <c r="B43" s="62"/>
      <c r="C43" s="62"/>
      <c r="D43" s="62"/>
      <c r="E43" s="62"/>
      <c r="F43" s="62"/>
    </row>
    <row r="44" spans="1:6" ht="15" x14ac:dyDescent="0.25">
      <c r="A44" s="61" t="s">
        <v>553</v>
      </c>
      <c r="B44" s="62"/>
      <c r="C44" s="62"/>
      <c r="D44" s="62"/>
      <c r="E44" s="62"/>
      <c r="F44" s="62"/>
    </row>
    <row r="45" spans="1:6" ht="15" x14ac:dyDescent="0.25">
      <c r="A45" s="61" t="s">
        <v>554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555</v>
      </c>
      <c r="B47" s="47"/>
      <c r="C47" s="47"/>
      <c r="D47" s="47"/>
      <c r="E47" s="47"/>
      <c r="F47" s="47"/>
    </row>
    <row r="48" spans="1:6" ht="15" x14ac:dyDescent="0.25">
      <c r="A48" s="61" t="s">
        <v>553</v>
      </c>
      <c r="B48" s="127"/>
      <c r="C48" s="127"/>
      <c r="D48" s="127"/>
      <c r="E48" s="127"/>
      <c r="F48" s="127"/>
    </row>
    <row r="49" spans="1:6" ht="15" x14ac:dyDescent="0.25">
      <c r="A49" s="61" t="s">
        <v>554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556</v>
      </c>
      <c r="B51" s="47"/>
      <c r="C51" s="47"/>
      <c r="D51" s="47"/>
      <c r="E51" s="47"/>
      <c r="F51" s="47"/>
    </row>
    <row r="52" spans="1:6" ht="15" x14ac:dyDescent="0.25">
      <c r="A52" s="61" t="s">
        <v>553</v>
      </c>
      <c r="B52" s="62"/>
      <c r="C52" s="62"/>
      <c r="D52" s="62"/>
      <c r="E52" s="62"/>
      <c r="F52" s="62"/>
    </row>
    <row r="53" spans="1:6" ht="15" x14ac:dyDescent="0.25">
      <c r="A53" s="61" t="s">
        <v>554</v>
      </c>
      <c r="B53" s="62"/>
      <c r="C53" s="62"/>
      <c r="D53" s="62"/>
      <c r="E53" s="62"/>
      <c r="F53" s="62"/>
    </row>
    <row r="54" spans="1:6" ht="15" x14ac:dyDescent="0.25">
      <c r="A54" s="61" t="s">
        <v>557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558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553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554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559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560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561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562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563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564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65"/>
  <sheetViews>
    <sheetView showGridLines="0" zoomScale="94" zoomScaleNormal="94" workbookViewId="0">
      <selection activeCell="G27" sqref="G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7" t="s">
        <v>125</v>
      </c>
      <c r="B1" s="158"/>
      <c r="C1" s="158"/>
      <c r="D1" s="158"/>
      <c r="E1" s="158"/>
      <c r="F1" s="158"/>
      <c r="G1" s="158"/>
      <c r="H1" s="159"/>
    </row>
    <row r="2" spans="1:8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126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">
        <v>566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3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136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137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138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139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140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141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142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143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144</v>
      </c>
      <c r="B18" s="4">
        <v>132162.54</v>
      </c>
      <c r="C18" s="112"/>
      <c r="D18" s="112"/>
      <c r="E18" s="112"/>
      <c r="F18" s="4">
        <v>145331.23000000001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145</v>
      </c>
      <c r="B20" s="4">
        <f t="shared" ref="B20:H20" si="3">B8+B18</f>
        <v>132162.54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145331.23000000001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147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148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149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154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60" t="s">
        <v>155</v>
      </c>
      <c r="B33" s="160"/>
      <c r="C33" s="160"/>
      <c r="D33" s="160"/>
      <c r="E33" s="160"/>
      <c r="F33" s="160"/>
      <c r="G33" s="160"/>
      <c r="H33" s="160"/>
    </row>
    <row r="34" spans="1:8" ht="14.45" customHeight="1" x14ac:dyDescent="0.25">
      <c r="A34" s="160"/>
      <c r="B34" s="160"/>
      <c r="C34" s="160"/>
      <c r="D34" s="160"/>
      <c r="E34" s="160"/>
      <c r="F34" s="160"/>
      <c r="G34" s="160"/>
      <c r="H34" s="160"/>
    </row>
    <row r="35" spans="1:8" ht="14.45" customHeight="1" x14ac:dyDescent="0.25">
      <c r="A35" s="160"/>
      <c r="B35" s="160"/>
      <c r="C35" s="160"/>
      <c r="D35" s="160"/>
      <c r="E35" s="160"/>
      <c r="F35" s="160"/>
      <c r="G35" s="160"/>
      <c r="H35" s="160"/>
    </row>
    <row r="36" spans="1:8" ht="14.45" customHeight="1" x14ac:dyDescent="0.25">
      <c r="A36" s="160"/>
      <c r="B36" s="160"/>
      <c r="C36" s="160"/>
      <c r="D36" s="160"/>
      <c r="E36" s="160"/>
      <c r="F36" s="160"/>
      <c r="G36" s="160"/>
      <c r="H36" s="160"/>
    </row>
    <row r="37" spans="1:8" ht="14.45" customHeight="1" x14ac:dyDescent="0.25">
      <c r="A37" s="160"/>
      <c r="B37" s="160"/>
      <c r="C37" s="160"/>
      <c r="D37" s="160"/>
      <c r="E37" s="160"/>
      <c r="F37" s="160"/>
      <c r="G37" s="160"/>
      <c r="H37" s="160"/>
    </row>
    <row r="38" spans="1:8" x14ac:dyDescent="0.25">
      <c r="A38" s="63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163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164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165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154</v>
      </c>
      <c r="B45" s="56"/>
      <c r="C45" s="56"/>
      <c r="D45" s="56"/>
      <c r="E45" s="56"/>
      <c r="F45" s="56"/>
    </row>
    <row r="52" spans="1:4" x14ac:dyDescent="0.25">
      <c r="A52" s="143" t="s">
        <v>567</v>
      </c>
      <c r="D52" s="143" t="s">
        <v>568</v>
      </c>
    </row>
    <row r="53" spans="1:4" x14ac:dyDescent="0.25">
      <c r="A53" s="143" t="s">
        <v>569</v>
      </c>
      <c r="D53" s="143" t="s">
        <v>570</v>
      </c>
    </row>
    <row r="54" spans="1:4" x14ac:dyDescent="0.25">
      <c r="A54" s="143" t="s">
        <v>571</v>
      </c>
      <c r="D54" s="143" t="s">
        <v>572</v>
      </c>
    </row>
    <row r="55" spans="1:4" x14ac:dyDescent="0.25">
      <c r="A55" s="143"/>
    </row>
    <row r="62" spans="1:4" x14ac:dyDescent="0.25">
      <c r="A62" s="143"/>
    </row>
    <row r="63" spans="1:4" x14ac:dyDescent="0.25">
      <c r="A63" s="143"/>
    </row>
    <row r="64" spans="1:4" x14ac:dyDescent="0.25">
      <c r="A64" s="143"/>
    </row>
    <row r="65" spans="1:1" x14ac:dyDescent="0.25">
      <c r="A65" s="14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19:H31 C18:E18 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5"/>
  <sheetViews>
    <sheetView showGridLines="0" zoomScale="66" zoomScaleNormal="66" workbookViewId="0">
      <selection activeCell="G8" sqref="G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166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3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179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180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181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182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183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154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184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185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186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187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188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189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  <row r="32" spans="1:11" x14ac:dyDescent="0.25">
      <c r="A32" s="143" t="s">
        <v>567</v>
      </c>
      <c r="D32" t="s">
        <v>568</v>
      </c>
    </row>
    <row r="33" spans="1:4" x14ac:dyDescent="0.25">
      <c r="A33" s="143" t="s">
        <v>569</v>
      </c>
      <c r="D33" t="s">
        <v>570</v>
      </c>
    </row>
    <row r="34" spans="1:4" x14ac:dyDescent="0.25">
      <c r="A34" s="143" t="s">
        <v>571</v>
      </c>
      <c r="D34" t="s">
        <v>572</v>
      </c>
    </row>
    <row r="35" spans="1:4" x14ac:dyDescent="0.25">
      <c r="A35" s="143"/>
    </row>
    <row r="42" spans="1:4" x14ac:dyDescent="0.25">
      <c r="A42" s="143"/>
    </row>
    <row r="43" spans="1:4" x14ac:dyDescent="0.25">
      <c r="A43" s="143"/>
    </row>
    <row r="44" spans="1:4" x14ac:dyDescent="0.25">
      <c r="A44" s="143"/>
    </row>
    <row r="45" spans="1:4" x14ac:dyDescent="0.25">
      <c r="A45" s="143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9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84"/>
  <sheetViews>
    <sheetView showGridLines="0" zoomScale="67" zoomScaleNormal="67" workbookViewId="0">
      <selection activeCell="B75" sqref="B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190</v>
      </c>
      <c r="B1" s="162"/>
      <c r="C1" s="162"/>
      <c r="D1" s="163"/>
    </row>
    <row r="2" spans="1:4" x14ac:dyDescent="0.25">
      <c r="A2" s="114" t="str">
        <f>'Formato 1'!A2</f>
        <v>INSTITUTO SALMANTINO PARA LAS PERSONAS CON DISCAPACIDAD</v>
      </c>
      <c r="B2" s="115"/>
      <c r="C2" s="115"/>
      <c r="D2" s="116"/>
    </row>
    <row r="3" spans="1:4" x14ac:dyDescent="0.25">
      <c r="A3" s="117" t="s">
        <v>191</v>
      </c>
      <c r="B3" s="118"/>
      <c r="C3" s="118"/>
      <c r="D3" s="119"/>
    </row>
    <row r="4" spans="1:4" x14ac:dyDescent="0.25">
      <c r="A4" s="117" t="s">
        <v>566</v>
      </c>
      <c r="B4" s="118"/>
      <c r="C4" s="118"/>
      <c r="D4" s="119"/>
    </row>
    <row r="5" spans="1:4" x14ac:dyDescent="0.25">
      <c r="A5" s="120" t="s">
        <v>3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5">
        <f>SUM(B9:B11)</f>
        <v>5645810.6699999999</v>
      </c>
      <c r="C8" s="15">
        <f>SUM(C9:C11)</f>
        <v>6437233.7300000004</v>
      </c>
      <c r="D8" s="15">
        <f>SUM(D9:D11)</f>
        <v>6437233.7300000004</v>
      </c>
    </row>
    <row r="9" spans="1:4" x14ac:dyDescent="0.25">
      <c r="A9" s="60" t="s">
        <v>196</v>
      </c>
      <c r="B9" s="97">
        <v>5645810.6699999999</v>
      </c>
      <c r="C9" s="97">
        <v>6437233.7300000004</v>
      </c>
      <c r="D9" s="97">
        <v>6437233.7300000004</v>
      </c>
    </row>
    <row r="10" spans="1:4" x14ac:dyDescent="0.25">
      <c r="A10" s="60" t="s">
        <v>197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198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199</v>
      </c>
      <c r="B13" s="15">
        <f>B14+B15</f>
        <v>0</v>
      </c>
      <c r="C13" s="15">
        <f>C14+C15</f>
        <v>0</v>
      </c>
      <c r="D13" s="15">
        <f>D14+D15</f>
        <v>0</v>
      </c>
    </row>
    <row r="14" spans="1:4" x14ac:dyDescent="0.25">
      <c r="A14" s="60" t="s">
        <v>200</v>
      </c>
      <c r="B14" s="97">
        <v>0</v>
      </c>
      <c r="C14" s="97">
        <v>0</v>
      </c>
      <c r="D14" s="97">
        <v>0</v>
      </c>
    </row>
    <row r="15" spans="1:4" x14ac:dyDescent="0.25">
      <c r="A15" s="60" t="s">
        <v>201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202</v>
      </c>
      <c r="B17" s="16">
        <v>0</v>
      </c>
      <c r="C17" s="15">
        <f>C18+C19</f>
        <v>0</v>
      </c>
      <c r="D17" s="15">
        <f>D18+D19</f>
        <v>0</v>
      </c>
    </row>
    <row r="18" spans="1:4" x14ac:dyDescent="0.25">
      <c r="A18" s="60" t="s">
        <v>203</v>
      </c>
      <c r="B18" s="17">
        <v>0</v>
      </c>
      <c r="C18" s="49">
        <v>0</v>
      </c>
      <c r="D18" s="49">
        <v>0</v>
      </c>
    </row>
    <row r="19" spans="1:4" x14ac:dyDescent="0.25">
      <c r="A19" s="60" t="s">
        <v>204</v>
      </c>
      <c r="B19" s="17">
        <v>0</v>
      </c>
      <c r="C19" s="49">
        <v>0</v>
      </c>
      <c r="D19" s="49">
        <v>0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205</v>
      </c>
      <c r="B21" s="15">
        <f>B8-B13+B17</f>
        <v>5645810.6699999999</v>
      </c>
      <c r="C21" s="15">
        <f>C8-C13+C17</f>
        <v>6437233.7300000004</v>
      </c>
      <c r="D21" s="15">
        <f>D8-D13+D17</f>
        <v>6437233.7300000004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206</v>
      </c>
      <c r="B23" s="15">
        <f>B21-B11</f>
        <v>5645810.6699999999</v>
      </c>
      <c r="C23" s="15">
        <f>C21-C11</f>
        <v>6437233.7300000004</v>
      </c>
      <c r="D23" s="15">
        <f>D21-D11</f>
        <v>6437233.7300000004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207</v>
      </c>
      <c r="B25" s="15">
        <f>B23-B17</f>
        <v>5645810.6699999999</v>
      </c>
      <c r="C25" s="15">
        <f>C23-C17</f>
        <v>6437233.7300000004</v>
      </c>
      <c r="D25" s="15">
        <f>D23-D17</f>
        <v>6437233.7300000004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212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213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214</v>
      </c>
      <c r="B33" s="4">
        <f>B25+B29</f>
        <v>5645810.6699999999</v>
      </c>
      <c r="C33" s="4">
        <f>C25+C29</f>
        <v>6437233.7300000004</v>
      </c>
      <c r="D33" s="4">
        <f>D25+D29</f>
        <v>6437233.7300000004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217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218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220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221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8" t="s">
        <v>223</v>
      </c>
      <c r="B48" s="99">
        <f>B9</f>
        <v>5645810.6699999999</v>
      </c>
      <c r="C48" s="99">
        <f>C9</f>
        <v>6437233.7300000004</v>
      </c>
      <c r="D48" s="99">
        <f>D9</f>
        <v>6437233.7300000004</v>
      </c>
    </row>
    <row r="49" spans="1:4" x14ac:dyDescent="0.25">
      <c r="A49" s="22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217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220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200</v>
      </c>
      <c r="B53" s="49">
        <f>B14</f>
        <v>0</v>
      </c>
      <c r="C53" s="49">
        <f>C14</f>
        <v>0</v>
      </c>
      <c r="D53" s="49">
        <f>D14</f>
        <v>0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203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225</v>
      </c>
      <c r="B57" s="4">
        <f>B48+B49-B53+B55</f>
        <v>5645810.6699999999</v>
      </c>
      <c r="C57" s="4">
        <f>C48+C49-C53+C55</f>
        <v>6437233.7300000004</v>
      </c>
      <c r="D57" s="4">
        <f>D48+D49-D53+D55</f>
        <v>6437233.7300000004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226</v>
      </c>
      <c r="B59" s="4">
        <f>B57-B49</f>
        <v>5645810.6699999999</v>
      </c>
      <c r="C59" s="4">
        <f>C57-C49</f>
        <v>6437233.7300000004</v>
      </c>
      <c r="D59" s="4">
        <f>D57-D49</f>
        <v>6437233.7300000004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8" t="s">
        <v>197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227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218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221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228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204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229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230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  <row r="81" spans="1:4" x14ac:dyDescent="0.25">
      <c r="A81" s="143" t="s">
        <v>567</v>
      </c>
      <c r="D81" s="143" t="s">
        <v>568</v>
      </c>
    </row>
    <row r="82" spans="1:4" x14ac:dyDescent="0.25">
      <c r="A82" s="143" t="s">
        <v>569</v>
      </c>
      <c r="D82" s="143" t="s">
        <v>570</v>
      </c>
    </row>
    <row r="83" spans="1:4" x14ac:dyDescent="0.25">
      <c r="A83" s="143" t="s">
        <v>571</v>
      </c>
      <c r="D83" s="143" t="s">
        <v>572</v>
      </c>
    </row>
    <row r="84" spans="1:4" x14ac:dyDescent="0.25">
      <c r="A84" s="143"/>
      <c r="D84" s="143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3 B37:D44 B48:D59 B63:D74 B10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86"/>
  <sheetViews>
    <sheetView showGridLines="0" zoomScale="76" zoomScaleNormal="76" workbookViewId="0">
      <selection activeCell="G15" sqref="G1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231</v>
      </c>
      <c r="B1" s="162"/>
      <c r="C1" s="162"/>
      <c r="D1" s="162"/>
      <c r="E1" s="162"/>
      <c r="F1" s="162"/>
      <c r="G1" s="163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232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3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64" t="s">
        <v>233</v>
      </c>
      <c r="B6" s="166" t="s">
        <v>234</v>
      </c>
      <c r="C6" s="166"/>
      <c r="D6" s="166"/>
      <c r="E6" s="166"/>
      <c r="F6" s="166"/>
      <c r="G6" s="166" t="s">
        <v>235</v>
      </c>
    </row>
    <row r="7" spans="1:7" ht="30" x14ac:dyDescent="0.25">
      <c r="A7" s="165"/>
      <c r="B7" s="26" t="s">
        <v>236</v>
      </c>
      <c r="C7" s="7" t="s">
        <v>237</v>
      </c>
      <c r="D7" s="26" t="s">
        <v>238</v>
      </c>
      <c r="E7" s="26" t="s">
        <v>193</v>
      </c>
      <c r="F7" s="26" t="s">
        <v>239</v>
      </c>
      <c r="G7" s="166"/>
    </row>
    <row r="8" spans="1:7" x14ac:dyDescent="0.25">
      <c r="A8" s="27" t="s">
        <v>240</v>
      </c>
      <c r="B8" s="94"/>
      <c r="C8" s="94"/>
      <c r="D8" s="94"/>
      <c r="E8" s="94"/>
      <c r="F8" s="94"/>
      <c r="G8" s="94"/>
    </row>
    <row r="9" spans="1:7" x14ac:dyDescent="0.25">
      <c r="A9" s="60" t="s">
        <v>241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242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243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4" si="0">F11-B11</f>
        <v>0</v>
      </c>
    </row>
    <row r="12" spans="1:7" x14ac:dyDescent="0.25">
      <c r="A12" s="60" t="s">
        <v>244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245</v>
      </c>
      <c r="B13" s="49">
        <v>0</v>
      </c>
      <c r="C13" s="49">
        <v>0</v>
      </c>
      <c r="D13" s="49">
        <v>0</v>
      </c>
      <c r="E13" s="49">
        <v>228.56</v>
      </c>
      <c r="F13" s="49">
        <v>228.56</v>
      </c>
      <c r="G13" s="49">
        <f t="shared" si="0"/>
        <v>228.56</v>
      </c>
    </row>
    <row r="14" spans="1:7" x14ac:dyDescent="0.25">
      <c r="A14" s="60" t="s">
        <v>246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 t="shared" si="0"/>
        <v>0</v>
      </c>
    </row>
    <row r="15" spans="1:7" x14ac:dyDescent="0.25">
      <c r="A15" s="60" t="s">
        <v>247</v>
      </c>
      <c r="B15" s="49">
        <v>760902.5</v>
      </c>
      <c r="C15" s="49">
        <v>791363.37</v>
      </c>
      <c r="D15" s="49">
        <f>+C15+B15</f>
        <v>1552265.87</v>
      </c>
      <c r="E15" s="49">
        <v>1552097</v>
      </c>
      <c r="F15" s="49">
        <v>1552097</v>
      </c>
      <c r="G15" s="49">
        <f>F15-B15</f>
        <v>791194.5</v>
      </c>
    </row>
    <row r="16" spans="1:7" x14ac:dyDescent="0.25">
      <c r="A16" s="95" t="s">
        <v>248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249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250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251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252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253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258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259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260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261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4" si="4">F30-B30</f>
        <v>0</v>
      </c>
    </row>
    <row r="31" spans="1:7" x14ac:dyDescent="0.25">
      <c r="A31" s="80" t="s">
        <v>263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264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265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266</v>
      </c>
      <c r="B34" s="49">
        <v>4884908.17</v>
      </c>
      <c r="C34" s="49">
        <v>0</v>
      </c>
      <c r="D34" s="49">
        <v>4884908.17</v>
      </c>
      <c r="E34" s="49">
        <v>4884908.17</v>
      </c>
      <c r="F34" s="49">
        <v>4884908.17</v>
      </c>
      <c r="G34" s="49">
        <f t="shared" si="4"/>
        <v>0</v>
      </c>
    </row>
    <row r="35" spans="1:7" ht="14.45" customHeight="1" x14ac:dyDescent="0.25">
      <c r="A35" s="60" t="s">
        <v>267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268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269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270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271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272</v>
      </c>
      <c r="B41" s="4">
        <f t="shared" ref="B41:F41" si="7">SUM(B9,B10,B11,B12,B13,B14,B15,B16,B28,B34,B35,B37)</f>
        <v>5645810.6699999999</v>
      </c>
      <c r="C41" s="4">
        <f t="shared" si="7"/>
        <v>791363.37</v>
      </c>
      <c r="D41" s="4">
        <f t="shared" si="7"/>
        <v>6437174.04</v>
      </c>
      <c r="E41" s="4">
        <f t="shared" si="7"/>
        <v>6437233.7300000004</v>
      </c>
      <c r="F41" s="4">
        <f t="shared" si="7"/>
        <v>6437233.7300000004</v>
      </c>
      <c r="G41" s="4">
        <v>791423.06</v>
      </c>
    </row>
    <row r="42" spans="1:7" x14ac:dyDescent="0.25">
      <c r="A42" s="3" t="s">
        <v>273</v>
      </c>
      <c r="B42" s="96"/>
      <c r="C42" s="96"/>
      <c r="D42" s="96"/>
      <c r="E42" s="96"/>
      <c r="F42" s="96"/>
      <c r="G42" s="4">
        <v>791423.06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274</v>
      </c>
      <c r="B44" s="51"/>
      <c r="C44" s="51"/>
      <c r="D44" s="51"/>
      <c r="E44" s="51"/>
      <c r="F44" s="51"/>
      <c r="G44" s="51"/>
    </row>
    <row r="45" spans="1:7" x14ac:dyDescent="0.25">
      <c r="A45" s="60" t="s">
        <v>275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276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277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278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279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280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281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282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283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284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285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286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287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288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289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290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291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292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293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294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295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297</v>
      </c>
      <c r="B70" s="4">
        <f t="shared" ref="B70:F70" si="16">B41+B65+B67</f>
        <v>5645810.6699999999</v>
      </c>
      <c r="C70" s="4">
        <f t="shared" si="16"/>
        <v>791363.37</v>
      </c>
      <c r="D70" s="4">
        <f t="shared" si="16"/>
        <v>6437174.04</v>
      </c>
      <c r="E70" s="4">
        <f t="shared" si="16"/>
        <v>6437233.7300000004</v>
      </c>
      <c r="F70" s="4">
        <f t="shared" si="16"/>
        <v>6437233.7300000004</v>
      </c>
      <c r="G70" s="4">
        <f>G41+G65+G67</f>
        <v>791423.06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298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299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300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301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  <row r="83" spans="1:4" x14ac:dyDescent="0.25">
      <c r="A83" s="143" t="s">
        <v>567</v>
      </c>
      <c r="D83" t="s">
        <v>568</v>
      </c>
    </row>
    <row r="84" spans="1:4" x14ac:dyDescent="0.25">
      <c r="A84" s="143" t="s">
        <v>569</v>
      </c>
      <c r="D84" t="s">
        <v>570</v>
      </c>
    </row>
    <row r="85" spans="1:4" x14ac:dyDescent="0.25">
      <c r="A85" s="143" t="s">
        <v>571</v>
      </c>
      <c r="D85" t="s">
        <v>572</v>
      </c>
    </row>
    <row r="86" spans="1:4" x14ac:dyDescent="0.25">
      <c r="A86" s="143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F27 B29:F33 B60:F75 G10:G14 G60:G69 G55:G58 G38:G40 B35:F58 C34 G71:G76 G43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70"/>
  <sheetViews>
    <sheetView showGridLines="0" zoomScale="85" zoomScaleNormal="85" workbookViewId="0">
      <selection activeCell="A77" sqref="A77:XFD7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302</v>
      </c>
      <c r="B1" s="162"/>
      <c r="C1" s="162"/>
      <c r="D1" s="162"/>
      <c r="E1" s="162"/>
      <c r="F1" s="162"/>
      <c r="G1" s="163"/>
    </row>
    <row r="2" spans="1:7" x14ac:dyDescent="0.25">
      <c r="A2" s="129" t="str">
        <f>'Formato 1'!A2</f>
        <v>INSTITUTO SALMANTINO PARA LAS PERSONAS CON DISCAPACIDAD</v>
      </c>
      <c r="B2" s="129"/>
      <c r="C2" s="129"/>
      <c r="D2" s="129"/>
      <c r="E2" s="129"/>
      <c r="F2" s="129"/>
      <c r="G2" s="129"/>
    </row>
    <row r="3" spans="1:7" x14ac:dyDescent="0.25">
      <c r="A3" s="130" t="s">
        <v>303</v>
      </c>
      <c r="B3" s="130"/>
      <c r="C3" s="130"/>
      <c r="D3" s="130"/>
      <c r="E3" s="130"/>
      <c r="F3" s="130"/>
      <c r="G3" s="130"/>
    </row>
    <row r="4" spans="1:7" x14ac:dyDescent="0.25">
      <c r="A4" s="130" t="s">
        <v>304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3</v>
      </c>
      <c r="B6" s="131"/>
      <c r="C6" s="131"/>
      <c r="D6" s="131"/>
      <c r="E6" s="131"/>
      <c r="F6" s="131"/>
      <c r="G6" s="131"/>
    </row>
    <row r="7" spans="1:7" x14ac:dyDescent="0.25">
      <c r="A7" s="167" t="s">
        <v>7</v>
      </c>
      <c r="B7" s="167" t="s">
        <v>305</v>
      </c>
      <c r="C7" s="167"/>
      <c r="D7" s="167"/>
      <c r="E7" s="167"/>
      <c r="F7" s="167"/>
      <c r="G7" s="168" t="s">
        <v>306</v>
      </c>
    </row>
    <row r="8" spans="1:7" ht="30" x14ac:dyDescent="0.25">
      <c r="A8" s="167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67"/>
    </row>
    <row r="9" spans="1:7" x14ac:dyDescent="0.25">
      <c r="A9" s="28" t="s">
        <v>311</v>
      </c>
      <c r="B9" s="86">
        <f t="shared" ref="B9:F9" si="0">SUM(B10,B18,B28,B38,B48,B58,B62,B71,B75)</f>
        <v>5645810.6699999999</v>
      </c>
      <c r="C9" s="86">
        <f t="shared" si="0"/>
        <v>791363.37</v>
      </c>
      <c r="D9" s="86">
        <f t="shared" si="0"/>
        <v>6437174.04</v>
      </c>
      <c r="E9" s="86">
        <f t="shared" si="0"/>
        <v>4862257.2399999993</v>
      </c>
      <c r="F9" s="86">
        <f t="shared" si="0"/>
        <v>4843354.2399999993</v>
      </c>
      <c r="G9" s="86">
        <v>1574916.7999999998</v>
      </c>
    </row>
    <row r="10" spans="1:7" x14ac:dyDescent="0.25">
      <c r="A10" s="87" t="s">
        <v>312</v>
      </c>
      <c r="B10" s="86">
        <f t="shared" ref="B10:F10" si="1">SUM(B11:B17)</f>
        <v>4770146.17</v>
      </c>
      <c r="C10" s="86">
        <f t="shared" si="1"/>
        <v>-7972.0000000000073</v>
      </c>
      <c r="D10" s="86">
        <f t="shared" si="1"/>
        <v>4762174.17</v>
      </c>
      <c r="E10" s="86">
        <f t="shared" si="1"/>
        <v>4309452.0999999996</v>
      </c>
      <c r="F10" s="86">
        <f t="shared" si="1"/>
        <v>4309452.0999999996</v>
      </c>
      <c r="G10" s="86">
        <v>452722.06999999995</v>
      </c>
    </row>
    <row r="11" spans="1:7" x14ac:dyDescent="0.25">
      <c r="A11" s="88" t="s">
        <v>313</v>
      </c>
      <c r="B11" s="77">
        <v>4770146.17</v>
      </c>
      <c r="C11" s="144">
        <v>34958.269999999997</v>
      </c>
      <c r="D11" s="145">
        <v>3325623.53</v>
      </c>
      <c r="E11" s="145">
        <v>3313802.46</v>
      </c>
      <c r="F11" s="145">
        <v>3313802.46</v>
      </c>
      <c r="G11" s="77">
        <v>11821.069999999832</v>
      </c>
    </row>
    <row r="12" spans="1:7" x14ac:dyDescent="0.25">
      <c r="A12" s="88" t="s">
        <v>314</v>
      </c>
      <c r="B12" s="77">
        <v>0</v>
      </c>
      <c r="C12" s="144">
        <v>0</v>
      </c>
      <c r="D12" s="145">
        <v>0</v>
      </c>
      <c r="E12" s="145">
        <v>0</v>
      </c>
      <c r="F12" s="145">
        <v>0</v>
      </c>
      <c r="G12" s="77">
        <v>0</v>
      </c>
    </row>
    <row r="13" spans="1:7" x14ac:dyDescent="0.25">
      <c r="A13" s="88" t="s">
        <v>315</v>
      </c>
      <c r="B13" s="77">
        <v>0</v>
      </c>
      <c r="C13" s="144">
        <v>9545.7099999999991</v>
      </c>
      <c r="D13" s="145">
        <v>478895.82</v>
      </c>
      <c r="E13" s="145">
        <v>461862.55</v>
      </c>
      <c r="F13" s="145">
        <v>461862.55</v>
      </c>
      <c r="G13" s="77">
        <v>17033.270000000019</v>
      </c>
    </row>
    <row r="14" spans="1:7" x14ac:dyDescent="0.25">
      <c r="A14" s="88" t="s">
        <v>316</v>
      </c>
      <c r="B14" s="77">
        <v>0</v>
      </c>
      <c r="C14" s="144">
        <v>0</v>
      </c>
      <c r="D14" s="145">
        <v>263203.5</v>
      </c>
      <c r="E14" s="145">
        <v>0</v>
      </c>
      <c r="F14" s="145">
        <v>0</v>
      </c>
      <c r="G14" s="77">
        <v>263203.5</v>
      </c>
    </row>
    <row r="15" spans="1:7" x14ac:dyDescent="0.25">
      <c r="A15" s="88" t="s">
        <v>317</v>
      </c>
      <c r="B15" s="77">
        <v>0</v>
      </c>
      <c r="C15" s="144">
        <v>-52475.98</v>
      </c>
      <c r="D15" s="145">
        <v>694451.32000000007</v>
      </c>
      <c r="E15" s="145">
        <v>533787.09</v>
      </c>
      <c r="F15" s="145">
        <v>533787.09</v>
      </c>
      <c r="G15" s="77">
        <v>160664.2300000001</v>
      </c>
    </row>
    <row r="16" spans="1:7" x14ac:dyDescent="0.25">
      <c r="A16" s="88" t="s">
        <v>318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88" t="s">
        <v>319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87" t="s">
        <v>320</v>
      </c>
      <c r="B18" s="86">
        <f t="shared" ref="B18:F18" si="2">SUM(B19:B27)</f>
        <v>382702.5</v>
      </c>
      <c r="C18" s="86">
        <f t="shared" si="2"/>
        <v>0</v>
      </c>
      <c r="D18" s="86">
        <f t="shared" si="2"/>
        <v>382702.5</v>
      </c>
      <c r="E18" s="86">
        <f t="shared" si="2"/>
        <v>233459.89</v>
      </c>
      <c r="F18" s="86">
        <f t="shared" si="2"/>
        <v>233459.89</v>
      </c>
      <c r="G18" s="86">
        <v>149242.60999999999</v>
      </c>
    </row>
    <row r="19" spans="1:7" x14ac:dyDescent="0.25">
      <c r="A19" s="88" t="s">
        <v>321</v>
      </c>
      <c r="B19" s="77">
        <v>101300</v>
      </c>
      <c r="C19" s="77">
        <v>0</v>
      </c>
      <c r="D19" s="146">
        <v>101300</v>
      </c>
      <c r="E19" s="146">
        <v>89367.26</v>
      </c>
      <c r="F19" s="146">
        <v>89367.26</v>
      </c>
      <c r="G19" s="77">
        <v>11932.740000000005</v>
      </c>
    </row>
    <row r="20" spans="1:7" x14ac:dyDescent="0.25">
      <c r="A20" s="88" t="s">
        <v>322</v>
      </c>
      <c r="B20" s="77">
        <v>4000</v>
      </c>
      <c r="C20" s="77">
        <v>0</v>
      </c>
      <c r="D20" s="146">
        <v>4000</v>
      </c>
      <c r="E20" s="146">
        <v>3801.5</v>
      </c>
      <c r="F20" s="146">
        <v>3801.5</v>
      </c>
      <c r="G20" s="77">
        <v>198.5</v>
      </c>
    </row>
    <row r="21" spans="1:7" x14ac:dyDescent="0.25">
      <c r="A21" s="88" t="s">
        <v>323</v>
      </c>
      <c r="B21" s="77">
        <v>0</v>
      </c>
      <c r="C21" s="77">
        <v>0</v>
      </c>
      <c r="D21" s="146">
        <v>0</v>
      </c>
      <c r="E21" s="146">
        <v>0</v>
      </c>
      <c r="F21" s="146">
        <v>0</v>
      </c>
      <c r="G21" s="77">
        <v>0</v>
      </c>
    </row>
    <row r="22" spans="1:7" x14ac:dyDescent="0.25">
      <c r="A22" s="88" t="s">
        <v>324</v>
      </c>
      <c r="B22" s="77">
        <v>48000</v>
      </c>
      <c r="C22" s="77">
        <v>0</v>
      </c>
      <c r="D22" s="146">
        <v>48000</v>
      </c>
      <c r="E22" s="146">
        <v>9320.83</v>
      </c>
      <c r="F22" s="146">
        <v>9320.83</v>
      </c>
      <c r="G22" s="77">
        <v>38679.17</v>
      </c>
    </row>
    <row r="23" spans="1:7" x14ac:dyDescent="0.25">
      <c r="A23" s="88" t="s">
        <v>325</v>
      </c>
      <c r="B23" s="77">
        <v>32000</v>
      </c>
      <c r="C23" s="77">
        <v>0</v>
      </c>
      <c r="D23" s="146">
        <v>32000</v>
      </c>
      <c r="E23" s="146">
        <v>29324.57</v>
      </c>
      <c r="F23" s="146">
        <v>29324.57</v>
      </c>
      <c r="G23" s="77">
        <v>2675.4300000000003</v>
      </c>
    </row>
    <row r="24" spans="1:7" x14ac:dyDescent="0.25">
      <c r="A24" s="88" t="s">
        <v>326</v>
      </c>
      <c r="B24" s="77">
        <v>100000</v>
      </c>
      <c r="C24" s="77">
        <v>0</v>
      </c>
      <c r="D24" s="146">
        <v>100000</v>
      </c>
      <c r="E24" s="146">
        <v>56874.19</v>
      </c>
      <c r="F24" s="146">
        <v>56874.19</v>
      </c>
      <c r="G24" s="77">
        <v>43125.81</v>
      </c>
    </row>
    <row r="25" spans="1:7" x14ac:dyDescent="0.25">
      <c r="A25" s="88" t="s">
        <v>327</v>
      </c>
      <c r="B25" s="77">
        <v>47402.5</v>
      </c>
      <c r="C25" s="77">
        <v>0</v>
      </c>
      <c r="D25" s="146">
        <v>47402.5</v>
      </c>
      <c r="E25" s="146">
        <v>15621.2</v>
      </c>
      <c r="F25" s="146">
        <v>15621.2</v>
      </c>
      <c r="G25" s="77">
        <v>31781.3</v>
      </c>
    </row>
    <row r="26" spans="1:7" x14ac:dyDescent="0.25">
      <c r="A26" s="88" t="s">
        <v>328</v>
      </c>
      <c r="B26" s="77">
        <v>0</v>
      </c>
      <c r="C26" s="77">
        <v>0</v>
      </c>
      <c r="D26" s="146">
        <v>0</v>
      </c>
      <c r="E26" s="146">
        <v>0</v>
      </c>
      <c r="F26" s="146">
        <v>0</v>
      </c>
      <c r="G26" s="77">
        <v>0</v>
      </c>
    </row>
    <row r="27" spans="1:7" x14ac:dyDescent="0.25">
      <c r="A27" s="88" t="s">
        <v>329</v>
      </c>
      <c r="B27" s="77">
        <v>50000</v>
      </c>
      <c r="C27" s="77">
        <v>0</v>
      </c>
      <c r="D27" s="146">
        <v>50000</v>
      </c>
      <c r="E27" s="146">
        <v>29150.34</v>
      </c>
      <c r="F27" s="146">
        <v>29150.34</v>
      </c>
      <c r="G27" s="77">
        <v>20849.66</v>
      </c>
    </row>
    <row r="28" spans="1:7" x14ac:dyDescent="0.25">
      <c r="A28" s="87" t="s">
        <v>330</v>
      </c>
      <c r="B28" s="86">
        <f t="shared" ref="B28:F28" si="3">SUM(B29:B37)</f>
        <v>492962</v>
      </c>
      <c r="C28" s="86">
        <f t="shared" si="3"/>
        <v>7972</v>
      </c>
      <c r="D28" s="86">
        <f t="shared" si="3"/>
        <v>500934</v>
      </c>
      <c r="E28" s="86">
        <f t="shared" si="3"/>
        <v>319345.25</v>
      </c>
      <c r="F28" s="86">
        <f t="shared" si="3"/>
        <v>300442.25</v>
      </c>
      <c r="G28" s="86">
        <v>181588.75</v>
      </c>
    </row>
    <row r="29" spans="1:7" x14ac:dyDescent="0.25">
      <c r="A29" s="88" t="s">
        <v>331</v>
      </c>
      <c r="B29" s="77">
        <v>46500</v>
      </c>
      <c r="C29" s="77">
        <v>0</v>
      </c>
      <c r="D29" s="147">
        <v>46500</v>
      </c>
      <c r="E29" s="147">
        <v>7610</v>
      </c>
      <c r="F29" s="147">
        <v>7610</v>
      </c>
      <c r="G29" s="77">
        <v>38890</v>
      </c>
    </row>
    <row r="30" spans="1:7" x14ac:dyDescent="0.25">
      <c r="A30" s="88" t="s">
        <v>332</v>
      </c>
      <c r="B30" s="77">
        <v>0</v>
      </c>
      <c r="C30" s="77">
        <v>0</v>
      </c>
      <c r="D30" s="147">
        <v>0</v>
      </c>
      <c r="E30" s="147">
        <v>0</v>
      </c>
      <c r="F30" s="147">
        <v>0</v>
      </c>
      <c r="G30" s="77">
        <v>0</v>
      </c>
    </row>
    <row r="31" spans="1:7" x14ac:dyDescent="0.25">
      <c r="A31" s="88" t="s">
        <v>333</v>
      </c>
      <c r="B31" s="77">
        <v>66000</v>
      </c>
      <c r="C31" s="77">
        <v>-3000</v>
      </c>
      <c r="D31" s="147">
        <v>63000</v>
      </c>
      <c r="E31" s="147">
        <v>37112.879999999997</v>
      </c>
      <c r="F31" s="147">
        <v>37112.879999999997</v>
      </c>
      <c r="G31" s="77">
        <v>25887.120000000003</v>
      </c>
    </row>
    <row r="32" spans="1:7" x14ac:dyDescent="0.25">
      <c r="A32" s="88" t="s">
        <v>334</v>
      </c>
      <c r="B32" s="77">
        <v>66000</v>
      </c>
      <c r="C32" s="77">
        <v>3000</v>
      </c>
      <c r="D32" s="147">
        <v>69000</v>
      </c>
      <c r="E32" s="147">
        <v>11934.88</v>
      </c>
      <c r="F32" s="147">
        <v>11934.88</v>
      </c>
      <c r="G32" s="77">
        <v>57065.120000000003</v>
      </c>
    </row>
    <row r="33" spans="1:7" ht="14.45" customHeight="1" x14ac:dyDescent="0.25">
      <c r="A33" s="88" t="s">
        <v>335</v>
      </c>
      <c r="B33" s="77">
        <v>88000</v>
      </c>
      <c r="C33" s="77">
        <v>0</v>
      </c>
      <c r="D33" s="147">
        <v>88000</v>
      </c>
      <c r="E33" s="147">
        <v>55045.440000000002</v>
      </c>
      <c r="F33" s="147">
        <v>55045.440000000002</v>
      </c>
      <c r="G33" s="77">
        <v>32954.559999999998</v>
      </c>
    </row>
    <row r="34" spans="1:7" ht="14.45" customHeight="1" x14ac:dyDescent="0.25">
      <c r="A34" s="88" t="s">
        <v>336</v>
      </c>
      <c r="B34" s="77">
        <v>0</v>
      </c>
      <c r="C34" s="77">
        <v>0</v>
      </c>
      <c r="D34" s="147">
        <v>0</v>
      </c>
      <c r="E34" s="147">
        <v>0</v>
      </c>
      <c r="F34" s="147">
        <v>0</v>
      </c>
      <c r="G34" s="77">
        <v>0</v>
      </c>
    </row>
    <row r="35" spans="1:7" ht="14.45" customHeight="1" x14ac:dyDescent="0.25">
      <c r="A35" s="88" t="s">
        <v>337</v>
      </c>
      <c r="B35" s="77">
        <v>9500</v>
      </c>
      <c r="C35" s="77">
        <v>0</v>
      </c>
      <c r="D35" s="147">
        <v>9500</v>
      </c>
      <c r="E35" s="147">
        <v>0</v>
      </c>
      <c r="F35" s="147">
        <v>0</v>
      </c>
      <c r="G35" s="77">
        <v>9500</v>
      </c>
    </row>
    <row r="36" spans="1:7" ht="14.45" customHeight="1" x14ac:dyDescent="0.25">
      <c r="A36" s="88" t="s">
        <v>338</v>
      </c>
      <c r="B36" s="77">
        <v>102200</v>
      </c>
      <c r="C36" s="77">
        <v>0</v>
      </c>
      <c r="D36" s="147">
        <v>102200</v>
      </c>
      <c r="E36" s="147">
        <v>87285.05</v>
      </c>
      <c r="F36" s="147">
        <v>87285.05</v>
      </c>
      <c r="G36" s="77">
        <v>14914.949999999997</v>
      </c>
    </row>
    <row r="37" spans="1:7" ht="14.45" customHeight="1" x14ac:dyDescent="0.25">
      <c r="A37" s="88" t="s">
        <v>339</v>
      </c>
      <c r="B37" s="77">
        <v>114762</v>
      </c>
      <c r="C37" s="77">
        <v>7972</v>
      </c>
      <c r="D37" s="147">
        <v>122734</v>
      </c>
      <c r="E37" s="147">
        <v>120357</v>
      </c>
      <c r="F37" s="147">
        <v>101454</v>
      </c>
      <c r="G37" s="77">
        <v>2377</v>
      </c>
    </row>
    <row r="38" spans="1:7" x14ac:dyDescent="0.25">
      <c r="A38" s="87" t="s">
        <v>340</v>
      </c>
      <c r="B38" s="86">
        <f t="shared" ref="B38:F38" si="4">SUM(B39:B47)</f>
        <v>0</v>
      </c>
      <c r="C38" s="86">
        <f t="shared" si="4"/>
        <v>0</v>
      </c>
      <c r="D38" s="86">
        <f t="shared" si="4"/>
        <v>0</v>
      </c>
      <c r="E38" s="86">
        <f t="shared" si="4"/>
        <v>0</v>
      </c>
      <c r="F38" s="86">
        <f t="shared" si="4"/>
        <v>0</v>
      </c>
      <c r="G38" s="86">
        <v>0</v>
      </c>
    </row>
    <row r="39" spans="1:7" x14ac:dyDescent="0.25">
      <c r="A39" s="88" t="s">
        <v>341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</row>
    <row r="40" spans="1:7" x14ac:dyDescent="0.25">
      <c r="A40" s="88" t="s">
        <v>342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</row>
    <row r="41" spans="1:7" x14ac:dyDescent="0.25">
      <c r="A41" s="88" t="s">
        <v>343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</row>
    <row r="42" spans="1:7" x14ac:dyDescent="0.25">
      <c r="A42" s="88" t="s">
        <v>344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</row>
    <row r="43" spans="1:7" x14ac:dyDescent="0.25">
      <c r="A43" s="88" t="s">
        <v>345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v>0</v>
      </c>
    </row>
    <row r="44" spans="1:7" x14ac:dyDescent="0.25">
      <c r="A44" s="88" t="s">
        <v>346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</row>
    <row r="45" spans="1:7" x14ac:dyDescent="0.25">
      <c r="A45" s="88" t="s">
        <v>347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</row>
    <row r="46" spans="1:7" x14ac:dyDescent="0.25">
      <c r="A46" s="88" t="s">
        <v>348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v>0</v>
      </c>
    </row>
    <row r="47" spans="1:7" x14ac:dyDescent="0.25">
      <c r="A47" s="88" t="s">
        <v>349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</row>
    <row r="48" spans="1:7" x14ac:dyDescent="0.25">
      <c r="A48" s="87" t="s">
        <v>350</v>
      </c>
      <c r="B48" s="86">
        <f t="shared" ref="B48:F48" si="5">SUM(B49:B57)</f>
        <v>0</v>
      </c>
      <c r="C48" s="86">
        <f t="shared" si="5"/>
        <v>0</v>
      </c>
      <c r="D48" s="86">
        <f t="shared" si="5"/>
        <v>0</v>
      </c>
      <c r="E48" s="86">
        <f t="shared" si="5"/>
        <v>0</v>
      </c>
      <c r="F48" s="86">
        <f t="shared" si="5"/>
        <v>0</v>
      </c>
      <c r="G48" s="86">
        <v>0</v>
      </c>
    </row>
    <row r="49" spans="1:7" x14ac:dyDescent="0.25">
      <c r="A49" s="88" t="s">
        <v>351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0</v>
      </c>
    </row>
    <row r="50" spans="1:7" x14ac:dyDescent="0.25">
      <c r="A50" s="88" t="s">
        <v>352</v>
      </c>
      <c r="B50" s="77">
        <v>0</v>
      </c>
      <c r="C50" s="77">
        <v>0</v>
      </c>
      <c r="D50" s="77">
        <v>0</v>
      </c>
      <c r="E50" s="77">
        <v>0</v>
      </c>
      <c r="F50" s="77">
        <v>0</v>
      </c>
      <c r="G50" s="77">
        <v>0</v>
      </c>
    </row>
    <row r="51" spans="1:7" x14ac:dyDescent="0.25">
      <c r="A51" s="88" t="s">
        <v>353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</row>
    <row r="52" spans="1:7" x14ac:dyDescent="0.25">
      <c r="A52" s="88" t="s">
        <v>354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</row>
    <row r="53" spans="1:7" x14ac:dyDescent="0.25">
      <c r="A53" s="88" t="s">
        <v>355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</row>
    <row r="54" spans="1:7" x14ac:dyDescent="0.25">
      <c r="A54" s="88" t="s">
        <v>356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</row>
    <row r="55" spans="1:7" x14ac:dyDescent="0.25">
      <c r="A55" s="88" t="s">
        <v>357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</row>
    <row r="56" spans="1:7" x14ac:dyDescent="0.25">
      <c r="A56" s="88" t="s">
        <v>358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v>0</v>
      </c>
    </row>
    <row r="57" spans="1:7" x14ac:dyDescent="0.25">
      <c r="A57" s="88" t="s">
        <v>359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v>0</v>
      </c>
    </row>
    <row r="58" spans="1:7" x14ac:dyDescent="0.25">
      <c r="A58" s="87" t="s">
        <v>360</v>
      </c>
      <c r="B58" s="86">
        <f t="shared" ref="B58:F58" si="6">SUM(B59:B61)</f>
        <v>0</v>
      </c>
      <c r="C58" s="86">
        <f t="shared" si="6"/>
        <v>0</v>
      </c>
      <c r="D58" s="86">
        <f t="shared" si="6"/>
        <v>0</v>
      </c>
      <c r="E58" s="86">
        <f t="shared" si="6"/>
        <v>0</v>
      </c>
      <c r="F58" s="86">
        <f t="shared" si="6"/>
        <v>0</v>
      </c>
      <c r="G58" s="86">
        <v>0</v>
      </c>
    </row>
    <row r="59" spans="1:7" x14ac:dyDescent="0.25">
      <c r="A59" s="88" t="s">
        <v>361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v>0</v>
      </c>
    </row>
    <row r="60" spans="1:7" x14ac:dyDescent="0.25">
      <c r="A60" s="88" t="s">
        <v>362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v>0</v>
      </c>
    </row>
    <row r="61" spans="1:7" x14ac:dyDescent="0.25">
      <c r="A61" s="88" t="s">
        <v>363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</row>
    <row r="62" spans="1:7" x14ac:dyDescent="0.25">
      <c r="A62" s="87" t="s">
        <v>364</v>
      </c>
      <c r="B62" s="86">
        <f t="shared" ref="B62:F62" si="7">SUM(B63:B67,B69:B70)</f>
        <v>0</v>
      </c>
      <c r="C62" s="86">
        <f t="shared" si="7"/>
        <v>791363.37</v>
      </c>
      <c r="D62" s="86">
        <f t="shared" si="7"/>
        <v>791363.37</v>
      </c>
      <c r="E62" s="86">
        <f t="shared" si="7"/>
        <v>0</v>
      </c>
      <c r="F62" s="86">
        <f t="shared" si="7"/>
        <v>0</v>
      </c>
      <c r="G62" s="86">
        <v>791363.37</v>
      </c>
    </row>
    <row r="63" spans="1:7" x14ac:dyDescent="0.25">
      <c r="A63" s="88" t="s">
        <v>365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v>0</v>
      </c>
    </row>
    <row r="64" spans="1:7" x14ac:dyDescent="0.25">
      <c r="A64" s="88" t="s">
        <v>366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v>0</v>
      </c>
    </row>
    <row r="65" spans="1:7" x14ac:dyDescent="0.25">
      <c r="A65" s="88" t="s">
        <v>367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</row>
    <row r="66" spans="1:7" x14ac:dyDescent="0.25">
      <c r="A66" s="88" t="s">
        <v>368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</row>
    <row r="67" spans="1:7" x14ac:dyDescent="0.25">
      <c r="A67" s="88" t="s">
        <v>369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</row>
    <row r="68" spans="1:7" x14ac:dyDescent="0.25">
      <c r="A68" s="88" t="s">
        <v>370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</row>
    <row r="69" spans="1:7" x14ac:dyDescent="0.25">
      <c r="A69" s="88" t="s">
        <v>371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v>0</v>
      </c>
    </row>
    <row r="70" spans="1:7" x14ac:dyDescent="0.25">
      <c r="A70" s="88" t="s">
        <v>372</v>
      </c>
      <c r="B70" s="77">
        <v>0</v>
      </c>
      <c r="C70" s="77">
        <v>791363.37</v>
      </c>
      <c r="D70" s="148">
        <v>791363.37</v>
      </c>
      <c r="E70" s="77">
        <v>0</v>
      </c>
      <c r="F70" s="77">
        <v>0</v>
      </c>
      <c r="G70" s="77">
        <v>791363.37</v>
      </c>
    </row>
    <row r="71" spans="1:7" x14ac:dyDescent="0.25">
      <c r="A71" s="87" t="s">
        <v>373</v>
      </c>
      <c r="B71" s="86">
        <f t="shared" ref="B71:F71" si="8">SUM(B72:B74)</f>
        <v>0</v>
      </c>
      <c r="C71" s="86">
        <f t="shared" si="8"/>
        <v>0</v>
      </c>
      <c r="D71" s="86">
        <f t="shared" si="8"/>
        <v>0</v>
      </c>
      <c r="E71" s="86">
        <f t="shared" si="8"/>
        <v>0</v>
      </c>
      <c r="F71" s="86">
        <f t="shared" si="8"/>
        <v>0</v>
      </c>
      <c r="G71" s="86">
        <v>0</v>
      </c>
    </row>
    <row r="72" spans="1:7" x14ac:dyDescent="0.25">
      <c r="A72" s="88" t="s">
        <v>374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</row>
    <row r="73" spans="1:7" x14ac:dyDescent="0.25">
      <c r="A73" s="88" t="s">
        <v>375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v>0</v>
      </c>
    </row>
    <row r="74" spans="1:7" x14ac:dyDescent="0.25">
      <c r="A74" s="88" t="s">
        <v>376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v>0</v>
      </c>
    </row>
    <row r="75" spans="1:7" x14ac:dyDescent="0.25">
      <c r="A75" s="87" t="s">
        <v>377</v>
      </c>
      <c r="B75" s="86">
        <f t="shared" ref="B75:F75" si="9">SUM(B76:B82)</f>
        <v>0</v>
      </c>
      <c r="C75" s="86">
        <f t="shared" si="9"/>
        <v>0</v>
      </c>
      <c r="D75" s="86">
        <f t="shared" si="9"/>
        <v>0</v>
      </c>
      <c r="E75" s="86">
        <f t="shared" si="9"/>
        <v>0</v>
      </c>
      <c r="F75" s="86">
        <f t="shared" si="9"/>
        <v>0</v>
      </c>
      <c r="G75" s="86">
        <v>0</v>
      </c>
    </row>
    <row r="76" spans="1:7" x14ac:dyDescent="0.25">
      <c r="A76" s="88" t="s">
        <v>378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</row>
    <row r="77" spans="1:7" x14ac:dyDescent="0.25">
      <c r="A77" s="88" t="s">
        <v>379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v>0</v>
      </c>
    </row>
    <row r="78" spans="1:7" x14ac:dyDescent="0.25">
      <c r="A78" s="88" t="s">
        <v>380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</row>
    <row r="79" spans="1:7" x14ac:dyDescent="0.25">
      <c r="A79" s="88" t="s">
        <v>381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v>0</v>
      </c>
    </row>
    <row r="80" spans="1:7" x14ac:dyDescent="0.25">
      <c r="A80" s="88" t="s">
        <v>382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v>0</v>
      </c>
    </row>
    <row r="81" spans="1:7" x14ac:dyDescent="0.25">
      <c r="A81" s="88" t="s">
        <v>383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</row>
    <row r="82" spans="1:7" x14ac:dyDescent="0.25">
      <c r="A82" s="88" t="s">
        <v>384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385</v>
      </c>
      <c r="B84" s="86">
        <f t="shared" ref="B84:F84" si="10">SUM(B85,B93,B103,B113,B123,B133,B137,B146,B150)</f>
        <v>0</v>
      </c>
      <c r="C84" s="86">
        <f t="shared" si="10"/>
        <v>0</v>
      </c>
      <c r="D84" s="86">
        <f t="shared" si="10"/>
        <v>0</v>
      </c>
      <c r="E84" s="86">
        <f t="shared" si="10"/>
        <v>0</v>
      </c>
      <c r="F84" s="86">
        <f t="shared" si="10"/>
        <v>0</v>
      </c>
      <c r="G84" s="86">
        <v>0</v>
      </c>
    </row>
    <row r="85" spans="1:7" x14ac:dyDescent="0.25">
      <c r="A85" s="87" t="s">
        <v>312</v>
      </c>
      <c r="B85" s="86">
        <f t="shared" ref="B85:F85" si="11">SUM(B86:B92)</f>
        <v>0</v>
      </c>
      <c r="C85" s="86">
        <f t="shared" si="11"/>
        <v>0</v>
      </c>
      <c r="D85" s="86">
        <f t="shared" si="11"/>
        <v>0</v>
      </c>
      <c r="E85" s="86">
        <f t="shared" si="11"/>
        <v>0</v>
      </c>
      <c r="F85" s="86">
        <f t="shared" si="11"/>
        <v>0</v>
      </c>
      <c r="G85" s="86">
        <v>0</v>
      </c>
    </row>
    <row r="86" spans="1:7" x14ac:dyDescent="0.25">
      <c r="A86" s="88" t="s">
        <v>313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v>0</v>
      </c>
    </row>
    <row r="87" spans="1:7" x14ac:dyDescent="0.25">
      <c r="A87" s="88" t="s">
        <v>314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v>0</v>
      </c>
    </row>
    <row r="88" spans="1:7" x14ac:dyDescent="0.25">
      <c r="A88" s="88" t="s">
        <v>315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</row>
    <row r="89" spans="1:7" x14ac:dyDescent="0.25">
      <c r="A89" s="88" t="s">
        <v>316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v>0</v>
      </c>
    </row>
    <row r="90" spans="1:7" x14ac:dyDescent="0.25">
      <c r="A90" s="88" t="s">
        <v>317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v>0</v>
      </c>
    </row>
    <row r="91" spans="1:7" x14ac:dyDescent="0.25">
      <c r="A91" s="88" t="s">
        <v>318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</row>
    <row r="92" spans="1:7" x14ac:dyDescent="0.25">
      <c r="A92" s="88" t="s">
        <v>319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v>0</v>
      </c>
    </row>
    <row r="93" spans="1:7" x14ac:dyDescent="0.25">
      <c r="A93" s="87" t="s">
        <v>320</v>
      </c>
      <c r="B93" s="86">
        <f t="shared" ref="B93:F93" si="12">SUM(B94:B102)</f>
        <v>0</v>
      </c>
      <c r="C93" s="86">
        <f t="shared" si="12"/>
        <v>0</v>
      </c>
      <c r="D93" s="86">
        <f t="shared" si="12"/>
        <v>0</v>
      </c>
      <c r="E93" s="86">
        <f t="shared" si="12"/>
        <v>0</v>
      </c>
      <c r="F93" s="86">
        <f t="shared" si="12"/>
        <v>0</v>
      </c>
      <c r="G93" s="86">
        <v>0</v>
      </c>
    </row>
    <row r="94" spans="1:7" x14ac:dyDescent="0.25">
      <c r="A94" s="88" t="s">
        <v>321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v>0</v>
      </c>
    </row>
    <row r="95" spans="1:7" x14ac:dyDescent="0.25">
      <c r="A95" s="88" t="s">
        <v>322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v>0</v>
      </c>
    </row>
    <row r="96" spans="1:7" x14ac:dyDescent="0.25">
      <c r="A96" s="88" t="s">
        <v>323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v>0</v>
      </c>
    </row>
    <row r="97" spans="1:7" x14ac:dyDescent="0.25">
      <c r="A97" s="88" t="s">
        <v>324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v>0</v>
      </c>
    </row>
    <row r="98" spans="1:7" x14ac:dyDescent="0.25">
      <c r="A98" s="90" t="s">
        <v>325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v>0</v>
      </c>
    </row>
    <row r="99" spans="1:7" x14ac:dyDescent="0.25">
      <c r="A99" s="88" t="s">
        <v>326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v>0</v>
      </c>
    </row>
    <row r="100" spans="1:7" x14ac:dyDescent="0.25">
      <c r="A100" s="88" t="s">
        <v>327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v>0</v>
      </c>
    </row>
    <row r="101" spans="1:7" x14ac:dyDescent="0.25">
      <c r="A101" s="88" t="s">
        <v>328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v>0</v>
      </c>
    </row>
    <row r="102" spans="1:7" x14ac:dyDescent="0.25">
      <c r="A102" s="88" t="s">
        <v>329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</row>
    <row r="103" spans="1:7" x14ac:dyDescent="0.25">
      <c r="A103" s="87" t="s">
        <v>330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v>0</v>
      </c>
    </row>
    <row r="104" spans="1:7" x14ac:dyDescent="0.25">
      <c r="A104" s="88" t="s">
        <v>331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</row>
    <row r="105" spans="1:7" x14ac:dyDescent="0.25">
      <c r="A105" s="88" t="s">
        <v>332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</row>
    <row r="106" spans="1:7" x14ac:dyDescent="0.25">
      <c r="A106" s="88" t="s">
        <v>333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</row>
    <row r="107" spans="1:7" x14ac:dyDescent="0.25">
      <c r="A107" s="88" t="s">
        <v>334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v>0</v>
      </c>
    </row>
    <row r="108" spans="1:7" x14ac:dyDescent="0.25">
      <c r="A108" s="88" t="s">
        <v>335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</row>
    <row r="109" spans="1:7" x14ac:dyDescent="0.25">
      <c r="A109" s="88" t="s">
        <v>336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</row>
    <row r="110" spans="1:7" x14ac:dyDescent="0.25">
      <c r="A110" s="88" t="s">
        <v>337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</row>
    <row r="111" spans="1:7" x14ac:dyDescent="0.25">
      <c r="A111" s="88" t="s">
        <v>338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</row>
    <row r="112" spans="1:7" x14ac:dyDescent="0.25">
      <c r="A112" s="88" t="s">
        <v>339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</row>
    <row r="113" spans="1:7" x14ac:dyDescent="0.25">
      <c r="A113" s="87" t="s">
        <v>340</v>
      </c>
      <c r="B113" s="86">
        <f t="shared" ref="B113:F113" si="13">SUM(B114:B122)</f>
        <v>0</v>
      </c>
      <c r="C113" s="86">
        <f t="shared" si="13"/>
        <v>0</v>
      </c>
      <c r="D113" s="86">
        <f t="shared" si="13"/>
        <v>0</v>
      </c>
      <c r="E113" s="86">
        <f t="shared" si="13"/>
        <v>0</v>
      </c>
      <c r="F113" s="86">
        <f t="shared" si="13"/>
        <v>0</v>
      </c>
      <c r="G113" s="86">
        <v>0</v>
      </c>
    </row>
    <row r="114" spans="1:7" x14ac:dyDescent="0.25">
      <c r="A114" s="88" t="s">
        <v>341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v>0</v>
      </c>
    </row>
    <row r="115" spans="1:7" x14ac:dyDescent="0.25">
      <c r="A115" s="88" t="s">
        <v>342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</row>
    <row r="116" spans="1:7" x14ac:dyDescent="0.25">
      <c r="A116" s="88" t="s">
        <v>343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</row>
    <row r="117" spans="1:7" x14ac:dyDescent="0.25">
      <c r="A117" s="88" t="s">
        <v>344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v>0</v>
      </c>
    </row>
    <row r="118" spans="1:7" x14ac:dyDescent="0.25">
      <c r="A118" s="88" t="s">
        <v>345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v>0</v>
      </c>
    </row>
    <row r="119" spans="1:7" x14ac:dyDescent="0.25">
      <c r="A119" s="88" t="s">
        <v>346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v>0</v>
      </c>
    </row>
    <row r="120" spans="1:7" x14ac:dyDescent="0.25">
      <c r="A120" s="88" t="s">
        <v>347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</row>
    <row r="121" spans="1:7" x14ac:dyDescent="0.25">
      <c r="A121" s="88" t="s">
        <v>348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</row>
    <row r="122" spans="1:7" x14ac:dyDescent="0.25">
      <c r="A122" s="88" t="s">
        <v>349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</row>
    <row r="123" spans="1:7" x14ac:dyDescent="0.25">
      <c r="A123" s="87" t="s">
        <v>350</v>
      </c>
      <c r="B123" s="86">
        <f t="shared" ref="B123:F123" si="14">SUM(B124:B132)</f>
        <v>0</v>
      </c>
      <c r="C123" s="86">
        <f t="shared" si="14"/>
        <v>0</v>
      </c>
      <c r="D123" s="86">
        <f t="shared" si="14"/>
        <v>0</v>
      </c>
      <c r="E123" s="86">
        <f t="shared" si="14"/>
        <v>0</v>
      </c>
      <c r="F123" s="86">
        <f t="shared" si="14"/>
        <v>0</v>
      </c>
      <c r="G123" s="86">
        <v>0</v>
      </c>
    </row>
    <row r="124" spans="1:7" x14ac:dyDescent="0.25">
      <c r="A124" s="88" t="s">
        <v>351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</row>
    <row r="125" spans="1:7" x14ac:dyDescent="0.25">
      <c r="A125" s="88" t="s">
        <v>352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</row>
    <row r="126" spans="1:7" x14ac:dyDescent="0.25">
      <c r="A126" s="88" t="s">
        <v>353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</row>
    <row r="127" spans="1:7" x14ac:dyDescent="0.25">
      <c r="A127" s="88" t="s">
        <v>354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</row>
    <row r="128" spans="1:7" x14ac:dyDescent="0.25">
      <c r="A128" s="88" t="s">
        <v>355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</row>
    <row r="129" spans="1:7" x14ac:dyDescent="0.25">
      <c r="A129" s="88" t="s">
        <v>356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</row>
    <row r="130" spans="1:7" x14ac:dyDescent="0.25">
      <c r="A130" s="88" t="s">
        <v>357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</row>
    <row r="131" spans="1:7" x14ac:dyDescent="0.25">
      <c r="A131" s="88" t="s">
        <v>358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</row>
    <row r="132" spans="1:7" x14ac:dyDescent="0.25">
      <c r="A132" s="88" t="s">
        <v>359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</row>
    <row r="133" spans="1:7" x14ac:dyDescent="0.25">
      <c r="A133" s="87" t="s">
        <v>360</v>
      </c>
      <c r="B133" s="86">
        <f t="shared" ref="B133:F133" si="15">SUM(B134:B136)</f>
        <v>0</v>
      </c>
      <c r="C133" s="86">
        <f t="shared" si="15"/>
        <v>0</v>
      </c>
      <c r="D133" s="86">
        <f t="shared" si="15"/>
        <v>0</v>
      </c>
      <c r="E133" s="86">
        <f t="shared" si="15"/>
        <v>0</v>
      </c>
      <c r="F133" s="86">
        <f t="shared" si="15"/>
        <v>0</v>
      </c>
      <c r="G133" s="86">
        <v>0</v>
      </c>
    </row>
    <row r="134" spans="1:7" x14ac:dyDescent="0.25">
      <c r="A134" s="88" t="s">
        <v>361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</row>
    <row r="135" spans="1:7" x14ac:dyDescent="0.25">
      <c r="A135" s="88" t="s">
        <v>362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</row>
    <row r="136" spans="1:7" x14ac:dyDescent="0.25">
      <c r="A136" s="88" t="s">
        <v>363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</row>
    <row r="137" spans="1:7" x14ac:dyDescent="0.25">
      <c r="A137" s="87" t="s">
        <v>364</v>
      </c>
      <c r="B137" s="86">
        <f t="shared" ref="B137:F137" si="16">SUM(B138:B142,B144:B145)</f>
        <v>0</v>
      </c>
      <c r="C137" s="86">
        <f t="shared" si="16"/>
        <v>0</v>
      </c>
      <c r="D137" s="86">
        <f t="shared" si="16"/>
        <v>0</v>
      </c>
      <c r="E137" s="86">
        <f t="shared" si="16"/>
        <v>0</v>
      </c>
      <c r="F137" s="86">
        <f t="shared" si="16"/>
        <v>0</v>
      </c>
      <c r="G137" s="86">
        <v>0</v>
      </c>
    </row>
    <row r="138" spans="1:7" x14ac:dyDescent="0.25">
      <c r="A138" s="88" t="s">
        <v>365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</row>
    <row r="139" spans="1:7" x14ac:dyDescent="0.25">
      <c r="A139" s="88" t="s">
        <v>366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</row>
    <row r="140" spans="1:7" x14ac:dyDescent="0.25">
      <c r="A140" s="88" t="s">
        <v>367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</row>
    <row r="141" spans="1:7" x14ac:dyDescent="0.25">
      <c r="A141" s="88" t="s">
        <v>368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</row>
    <row r="142" spans="1:7" x14ac:dyDescent="0.25">
      <c r="A142" s="88" t="s">
        <v>369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</row>
    <row r="143" spans="1:7" x14ac:dyDescent="0.25">
      <c r="A143" s="88" t="s">
        <v>370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</row>
    <row r="144" spans="1:7" x14ac:dyDescent="0.25">
      <c r="A144" s="88" t="s">
        <v>371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</row>
    <row r="145" spans="1:7" x14ac:dyDescent="0.25">
      <c r="A145" s="88" t="s">
        <v>372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</row>
    <row r="146" spans="1:7" x14ac:dyDescent="0.25">
      <c r="A146" s="87" t="s">
        <v>373</v>
      </c>
      <c r="B146" s="86">
        <f t="shared" ref="B146:F146" si="17">SUM(B147:B149)</f>
        <v>0</v>
      </c>
      <c r="C146" s="86">
        <f t="shared" si="17"/>
        <v>0</v>
      </c>
      <c r="D146" s="86">
        <f t="shared" si="17"/>
        <v>0</v>
      </c>
      <c r="E146" s="86">
        <f t="shared" si="17"/>
        <v>0</v>
      </c>
      <c r="F146" s="86">
        <f t="shared" si="17"/>
        <v>0</v>
      </c>
      <c r="G146" s="86">
        <v>0</v>
      </c>
    </row>
    <row r="147" spans="1:7" x14ac:dyDescent="0.25">
      <c r="A147" s="88" t="s">
        <v>374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</row>
    <row r="148" spans="1:7" x14ac:dyDescent="0.25">
      <c r="A148" s="88" t="s">
        <v>375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</row>
    <row r="149" spans="1:7" x14ac:dyDescent="0.25">
      <c r="A149" s="88" t="s">
        <v>376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</row>
    <row r="150" spans="1:7" x14ac:dyDescent="0.25">
      <c r="A150" s="87" t="s">
        <v>377</v>
      </c>
      <c r="B150" s="86">
        <f t="shared" ref="B150:F150" si="18">SUM(B151:B157)</f>
        <v>0</v>
      </c>
      <c r="C150" s="86">
        <f t="shared" si="18"/>
        <v>0</v>
      </c>
      <c r="D150" s="86">
        <f t="shared" si="18"/>
        <v>0</v>
      </c>
      <c r="E150" s="86">
        <f t="shared" si="18"/>
        <v>0</v>
      </c>
      <c r="F150" s="86">
        <f t="shared" si="18"/>
        <v>0</v>
      </c>
      <c r="G150" s="86">
        <v>0</v>
      </c>
    </row>
    <row r="151" spans="1:7" x14ac:dyDescent="0.25">
      <c r="A151" s="88" t="s">
        <v>378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</row>
    <row r="152" spans="1:7" x14ac:dyDescent="0.25">
      <c r="A152" s="88" t="s">
        <v>379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</row>
    <row r="153" spans="1:7" x14ac:dyDescent="0.25">
      <c r="A153" s="88" t="s">
        <v>380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</row>
    <row r="154" spans="1:7" x14ac:dyDescent="0.25">
      <c r="A154" s="90" t="s">
        <v>381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</row>
    <row r="155" spans="1:7" x14ac:dyDescent="0.25">
      <c r="A155" s="88" t="s">
        <v>382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v>0</v>
      </c>
    </row>
    <row r="156" spans="1:7" x14ac:dyDescent="0.25">
      <c r="A156" s="88" t="s">
        <v>383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</row>
    <row r="157" spans="1:7" x14ac:dyDescent="0.25">
      <c r="A157" s="88" t="s">
        <v>384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386</v>
      </c>
      <c r="B159" s="93">
        <f t="shared" ref="B159:F159" si="19">B9+B84</f>
        <v>5645810.6699999999</v>
      </c>
      <c r="C159" s="93">
        <f t="shared" si="19"/>
        <v>791363.37</v>
      </c>
      <c r="D159" s="93">
        <f t="shared" si="19"/>
        <v>6437174.04</v>
      </c>
      <c r="E159" s="93">
        <f t="shared" si="19"/>
        <v>4862257.2399999993</v>
      </c>
      <c r="F159" s="93">
        <f t="shared" si="19"/>
        <v>4843354.2399999993</v>
      </c>
      <c r="G159" s="93">
        <v>1574916.7999999998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  <row r="167" spans="1:4" x14ac:dyDescent="0.25">
      <c r="A167" s="143" t="s">
        <v>567</v>
      </c>
      <c r="D167" t="s">
        <v>568</v>
      </c>
    </row>
    <row r="168" spans="1:4" x14ac:dyDescent="0.25">
      <c r="A168" s="143" t="s">
        <v>569</v>
      </c>
      <c r="D168" t="s">
        <v>570</v>
      </c>
    </row>
    <row r="169" spans="1:4" x14ac:dyDescent="0.25">
      <c r="A169" s="143" t="s">
        <v>571</v>
      </c>
      <c r="D169" t="s">
        <v>572</v>
      </c>
    </row>
    <row r="170" spans="1:4" x14ac:dyDescent="0.25">
      <c r="A170" s="14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F10 C19:C27 B18:F18 C29:C30 B28:F28 B39:F47 B38:F38 B49:F57 B48:F48 B59:F61 B58:F58 B63:F69 B62:F62 B71:F92 B94:F159 B93:C93 E93:F93 B12:B14 B16:F17 B70 E70:F7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1"/>
  <sheetViews>
    <sheetView showGridLines="0" topLeftCell="A19" zoomScale="78" zoomScaleNormal="78" workbookViewId="0">
      <selection activeCell="C46" sqref="C4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387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388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" customHeight="1" x14ac:dyDescent="0.25">
      <c r="A7" s="164" t="s">
        <v>7</v>
      </c>
      <c r="B7" s="166" t="s">
        <v>305</v>
      </c>
      <c r="C7" s="166"/>
      <c r="D7" s="166"/>
      <c r="E7" s="166"/>
      <c r="F7" s="166"/>
      <c r="G7" s="168" t="s">
        <v>306</v>
      </c>
    </row>
    <row r="8" spans="1:7" ht="30" x14ac:dyDescent="0.25">
      <c r="A8" s="165"/>
      <c r="B8" s="26" t="s">
        <v>307</v>
      </c>
      <c r="C8" s="7" t="s">
        <v>237</v>
      </c>
      <c r="D8" s="26" t="s">
        <v>238</v>
      </c>
      <c r="E8" s="26" t="s">
        <v>193</v>
      </c>
      <c r="F8" s="26" t="s">
        <v>210</v>
      </c>
      <c r="G8" s="167"/>
    </row>
    <row r="9" spans="1:7" ht="15.75" customHeight="1" x14ac:dyDescent="0.25">
      <c r="A9" s="27" t="s">
        <v>389</v>
      </c>
      <c r="B9" s="31">
        <f>SUM(B10:B17)</f>
        <v>5645810.6699999999</v>
      </c>
      <c r="C9" s="31">
        <f t="shared" ref="C9:F9" si="0">SUM(C10:C17)</f>
        <v>791363.37</v>
      </c>
      <c r="D9" s="31">
        <f t="shared" si="0"/>
        <v>6437174.04</v>
      </c>
      <c r="E9" s="31">
        <f t="shared" si="0"/>
        <v>4862257.24</v>
      </c>
      <c r="F9" s="31">
        <f t="shared" si="0"/>
        <v>4843354.24</v>
      </c>
      <c r="G9" s="31">
        <v>1574916.7999999998</v>
      </c>
    </row>
    <row r="10" spans="1:7" x14ac:dyDescent="0.25">
      <c r="A10" s="65" t="s">
        <v>390</v>
      </c>
      <c r="B10" s="149">
        <v>5505810.6699999999</v>
      </c>
      <c r="C10" s="150">
        <v>791363.37</v>
      </c>
      <c r="D10" s="151">
        <v>6297174.04</v>
      </c>
      <c r="E10" s="152">
        <v>4738518.7</v>
      </c>
      <c r="F10" s="153">
        <v>4719615.7</v>
      </c>
      <c r="G10" s="154">
        <v>1558655.3399999999</v>
      </c>
    </row>
    <row r="11" spans="1:7" x14ac:dyDescent="0.25">
      <c r="A11" s="65" t="s">
        <v>391</v>
      </c>
      <c r="B11" s="149">
        <v>98000</v>
      </c>
      <c r="C11" s="77">
        <v>0</v>
      </c>
      <c r="D11" s="151">
        <v>98000</v>
      </c>
      <c r="E11" s="152">
        <v>85382</v>
      </c>
      <c r="F11" s="153">
        <v>85382</v>
      </c>
      <c r="G11" s="154">
        <v>12618</v>
      </c>
    </row>
    <row r="12" spans="1:7" x14ac:dyDescent="0.25">
      <c r="A12" s="65" t="s">
        <v>392</v>
      </c>
      <c r="B12" s="149">
        <v>42000</v>
      </c>
      <c r="C12" s="77">
        <v>0</v>
      </c>
      <c r="D12" s="151">
        <v>42000</v>
      </c>
      <c r="E12" s="152">
        <v>38356.54</v>
      </c>
      <c r="F12" s="153">
        <v>38356.54</v>
      </c>
      <c r="G12" s="154">
        <v>3643.4599999999991</v>
      </c>
    </row>
    <row r="13" spans="1:7" x14ac:dyDescent="0.25">
      <c r="A13" s="65" t="s">
        <v>393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 t="s">
        <v>394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 t="s">
        <v>395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 t="s">
        <v>396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154</v>
      </c>
      <c r="B18" s="51"/>
      <c r="C18" s="51"/>
      <c r="D18" s="51"/>
      <c r="E18" s="51"/>
      <c r="F18" s="51"/>
      <c r="G18" s="51"/>
    </row>
    <row r="19" spans="1:7" x14ac:dyDescent="0.25">
      <c r="A19" s="3" t="s">
        <v>398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5" t="s">
        <v>390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391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394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395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397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154</v>
      </c>
      <c r="B28" s="51"/>
      <c r="C28" s="51"/>
      <c r="D28" s="51"/>
      <c r="E28" s="51"/>
      <c r="F28" s="51"/>
      <c r="G28" s="51"/>
    </row>
    <row r="29" spans="1:7" x14ac:dyDescent="0.25">
      <c r="A29" s="3" t="s">
        <v>386</v>
      </c>
      <c r="B29" s="4">
        <f>SUM(B19,B9)</f>
        <v>5645810.6699999999</v>
      </c>
      <c r="C29" s="4">
        <f t="shared" ref="C29:F29" si="2">SUM(C19,C9)</f>
        <v>791363.37</v>
      </c>
      <c r="D29" s="4">
        <f t="shared" si="2"/>
        <v>6437174.04</v>
      </c>
      <c r="E29" s="4">
        <f t="shared" si="2"/>
        <v>4862257.24</v>
      </c>
      <c r="F29" s="4">
        <f t="shared" si="2"/>
        <v>4843354.24</v>
      </c>
      <c r="G29" s="4">
        <v>1574916.7999999998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8" spans="1:4" x14ac:dyDescent="0.25">
      <c r="A38" s="143" t="s">
        <v>567</v>
      </c>
      <c r="D38" t="s">
        <v>568</v>
      </c>
    </row>
    <row r="39" spans="1:4" x14ac:dyDescent="0.25">
      <c r="A39" s="143" t="s">
        <v>569</v>
      </c>
      <c r="D39" t="s">
        <v>570</v>
      </c>
    </row>
    <row r="40" spans="1:4" x14ac:dyDescent="0.25">
      <c r="A40" s="143" t="s">
        <v>571</v>
      </c>
      <c r="D40" t="s">
        <v>572</v>
      </c>
    </row>
    <row r="41" spans="1:4" x14ac:dyDescent="0.25">
      <c r="A41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F9 B13:G28 C11:C12 B29:F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90"/>
  <sheetViews>
    <sheetView showGridLines="0" tabSelected="1" zoomScale="84" zoomScaleNormal="84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399</v>
      </c>
      <c r="B1" s="176"/>
      <c r="C1" s="176"/>
      <c r="D1" s="176"/>
      <c r="E1" s="176"/>
      <c r="F1" s="176"/>
      <c r="G1" s="176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400</v>
      </c>
      <c r="B3" s="118"/>
      <c r="C3" s="118"/>
      <c r="D3" s="118"/>
      <c r="E3" s="118"/>
      <c r="F3" s="118"/>
      <c r="G3" s="119"/>
    </row>
    <row r="4" spans="1:7" x14ac:dyDescent="0.25">
      <c r="A4" s="117" t="s">
        <v>401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64" t="s">
        <v>7</v>
      </c>
      <c r="B7" s="172" t="s">
        <v>305</v>
      </c>
      <c r="C7" s="173"/>
      <c r="D7" s="173"/>
      <c r="E7" s="173"/>
      <c r="F7" s="174"/>
      <c r="G7" s="168" t="s">
        <v>402</v>
      </c>
    </row>
    <row r="8" spans="1:7" ht="30" x14ac:dyDescent="0.25">
      <c r="A8" s="165"/>
      <c r="B8" s="26" t="s">
        <v>307</v>
      </c>
      <c r="C8" s="7" t="s">
        <v>403</v>
      </c>
      <c r="D8" s="26" t="s">
        <v>309</v>
      </c>
      <c r="E8" s="26" t="s">
        <v>193</v>
      </c>
      <c r="F8" s="33" t="s">
        <v>210</v>
      </c>
      <c r="G8" s="167"/>
    </row>
    <row r="9" spans="1:7" ht="16.5" customHeight="1" x14ac:dyDescent="0.25">
      <c r="A9" s="27" t="s">
        <v>404</v>
      </c>
      <c r="B9" s="31">
        <f>SUM(B10,B19,B27,B37)</f>
        <v>5645810.6699999999</v>
      </c>
      <c r="C9" s="31">
        <f t="shared" ref="C9:F9" si="0">SUM(C10,C19,C27,C37)</f>
        <v>791363.37</v>
      </c>
      <c r="D9" s="31">
        <f t="shared" si="0"/>
        <v>6437174.04</v>
      </c>
      <c r="E9" s="31">
        <f t="shared" si="0"/>
        <v>4862257.24</v>
      </c>
      <c r="F9" s="31">
        <f t="shared" si="0"/>
        <v>4843354.24</v>
      </c>
      <c r="G9" s="31">
        <v>1574916.8</v>
      </c>
    </row>
    <row r="10" spans="1:7" ht="15" customHeight="1" x14ac:dyDescent="0.25">
      <c r="A10" s="60" t="s">
        <v>405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406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407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408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409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410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411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412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413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414</v>
      </c>
      <c r="B19" s="49">
        <f>SUM(B20:B26)</f>
        <v>5645810.6699999999</v>
      </c>
      <c r="C19" s="49">
        <f t="shared" ref="C19:F19" si="2">SUM(C20:C26)</f>
        <v>791363.37</v>
      </c>
      <c r="D19" s="49">
        <f t="shared" si="2"/>
        <v>6437174.04</v>
      </c>
      <c r="E19" s="49">
        <f t="shared" si="2"/>
        <v>4862257.24</v>
      </c>
      <c r="F19" s="49">
        <f t="shared" si="2"/>
        <v>4843354.24</v>
      </c>
      <c r="G19" s="156">
        <v>1574916.7999999998</v>
      </c>
    </row>
    <row r="20" spans="1:7" x14ac:dyDescent="0.25">
      <c r="A20" s="80" t="s">
        <v>415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416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417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418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419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420</v>
      </c>
      <c r="B25" s="155">
        <v>5645810.6699999999</v>
      </c>
      <c r="C25" s="155">
        <v>791363.37</v>
      </c>
      <c r="D25" s="155">
        <v>6437174.04</v>
      </c>
      <c r="E25" s="155">
        <v>4862257.24</v>
      </c>
      <c r="F25" s="155">
        <v>4843354.24</v>
      </c>
      <c r="G25" s="49">
        <v>0</v>
      </c>
    </row>
    <row r="26" spans="1:7" x14ac:dyDescent="0.25">
      <c r="A26" s="80" t="s">
        <v>421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5">
      <c r="A27" s="60" t="s">
        <v>422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423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424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425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426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427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428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429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430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431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432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433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434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435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436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437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60" t="s">
        <v>405</v>
      </c>
      <c r="B44" s="49">
        <f>SUM(B45:B52)</f>
        <v>0</v>
      </c>
      <c r="C44" s="49">
        <f t="shared" ref="C44:G44" si="5">SUM(C45:C52)</f>
        <v>0</v>
      </c>
      <c r="D44" s="49">
        <f t="shared" si="5"/>
        <v>0</v>
      </c>
      <c r="E44" s="49">
        <f t="shared" si="5"/>
        <v>0</v>
      </c>
      <c r="F44" s="49">
        <f t="shared" si="5"/>
        <v>0</v>
      </c>
      <c r="G44" s="49">
        <f t="shared" si="5"/>
        <v>0</v>
      </c>
    </row>
    <row r="45" spans="1:7" x14ac:dyDescent="0.25">
      <c r="A45" s="83" t="s">
        <v>406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407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408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409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410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411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413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414</v>
      </c>
      <c r="B53" s="49">
        <f>SUM(B54:B60)</f>
        <v>0</v>
      </c>
      <c r="C53" s="49">
        <f t="shared" ref="C53:G53" si="6">SUM(C54:C60)</f>
        <v>0</v>
      </c>
      <c r="D53" s="49">
        <f t="shared" si="6"/>
        <v>0</v>
      </c>
      <c r="E53" s="49">
        <f t="shared" si="6"/>
        <v>0</v>
      </c>
      <c r="F53" s="49">
        <f t="shared" si="6"/>
        <v>0</v>
      </c>
      <c r="G53" s="49">
        <f t="shared" si="6"/>
        <v>0</v>
      </c>
    </row>
    <row r="54" spans="1:7" x14ac:dyDescent="0.25">
      <c r="A54" s="83" t="s">
        <v>415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416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417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418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419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420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421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422</v>
      </c>
      <c r="B61" s="49">
        <f>SUM(B62:B70)</f>
        <v>0</v>
      </c>
      <c r="C61" s="49">
        <f t="shared" ref="C61:G61" si="7">SUM(C62:C70)</f>
        <v>0</v>
      </c>
      <c r="D61" s="49">
        <f t="shared" si="7"/>
        <v>0</v>
      </c>
      <c r="E61" s="49">
        <f t="shared" si="7"/>
        <v>0</v>
      </c>
      <c r="F61" s="49">
        <f t="shared" si="7"/>
        <v>0</v>
      </c>
      <c r="G61" s="49">
        <f t="shared" si="7"/>
        <v>0</v>
      </c>
    </row>
    <row r="62" spans="1:7" x14ac:dyDescent="0.25">
      <c r="A62" s="83" t="s">
        <v>423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424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425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426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427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428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429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430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431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432</v>
      </c>
      <c r="B71" s="49">
        <f>SUM(B72:B75)</f>
        <v>0</v>
      </c>
      <c r="C71" s="49">
        <f t="shared" ref="C71:G71" si="8">SUM(C72:C75)</f>
        <v>0</v>
      </c>
      <c r="D71" s="49">
        <f t="shared" si="8"/>
        <v>0</v>
      </c>
      <c r="E71" s="49">
        <f t="shared" si="8"/>
        <v>0</v>
      </c>
      <c r="F71" s="49">
        <f t="shared" si="8"/>
        <v>0</v>
      </c>
      <c r="G71" s="49">
        <f t="shared" si="8"/>
        <v>0</v>
      </c>
    </row>
    <row r="72" spans="1:7" x14ac:dyDescent="0.25">
      <c r="A72" s="83" t="s">
        <v>433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434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435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436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386</v>
      </c>
      <c r="B77" s="4">
        <f>B43+B9</f>
        <v>5645810.6699999999</v>
      </c>
      <c r="C77" s="4">
        <f t="shared" ref="C77:G77" si="9">C43+C9</f>
        <v>791363.37</v>
      </c>
      <c r="D77" s="4">
        <f t="shared" si="9"/>
        <v>6437174.04</v>
      </c>
      <c r="E77" s="4">
        <f t="shared" si="9"/>
        <v>4862257.24</v>
      </c>
      <c r="F77" s="4">
        <f t="shared" si="9"/>
        <v>4843354.24</v>
      </c>
      <c r="G77" s="4">
        <v>1574916.8</v>
      </c>
    </row>
    <row r="78" spans="1:7" x14ac:dyDescent="0.25">
      <c r="A78" s="57"/>
      <c r="B78" s="85"/>
      <c r="C78" s="85"/>
      <c r="D78" s="85"/>
      <c r="E78" s="85"/>
      <c r="F78" s="85"/>
      <c r="G78" s="85"/>
    </row>
    <row r="87" spans="1:4" x14ac:dyDescent="0.25">
      <c r="A87" s="143" t="s">
        <v>567</v>
      </c>
      <c r="D87" s="143" t="s">
        <v>568</v>
      </c>
    </row>
    <row r="88" spans="1:4" x14ac:dyDescent="0.25">
      <c r="A88" s="143" t="s">
        <v>569</v>
      </c>
      <c r="D88" s="143" t="s">
        <v>570</v>
      </c>
    </row>
    <row r="89" spans="1:4" x14ac:dyDescent="0.25">
      <c r="A89" s="143" t="s">
        <v>571</v>
      </c>
      <c r="D89" s="143" t="s">
        <v>572</v>
      </c>
    </row>
    <row r="90" spans="1:4" x14ac:dyDescent="0.25">
      <c r="A90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C43:G52 B71:G71 C9:G18 C20:G26 C28:G36 B76:G77 C54:G60 C62:G70 B43:B44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0:G18 B26:G42 G25 B20:G24 B19:F19 B9:F9 B44:G76 B77:F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8"/>
  <sheetViews>
    <sheetView showGridLines="0" topLeftCell="A19" zoomScale="75" zoomScaleNormal="75" workbookViewId="0">
      <selection activeCell="D37" sqref="D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438</v>
      </c>
      <c r="B1" s="162"/>
      <c r="C1" s="162"/>
      <c r="D1" s="162"/>
      <c r="E1" s="162"/>
      <c r="F1" s="162"/>
      <c r="G1" s="163"/>
    </row>
    <row r="2" spans="1:7" x14ac:dyDescent="0.25">
      <c r="A2" s="114" t="str">
        <f>'Formato 1'!A2</f>
        <v>INSTITUTO SALMANTINO PARA LAS PERSONAS CON DISCAPACIDAD</v>
      </c>
      <c r="B2" s="115"/>
      <c r="C2" s="115"/>
      <c r="D2" s="115"/>
      <c r="E2" s="115"/>
      <c r="F2" s="115"/>
      <c r="G2" s="116"/>
    </row>
    <row r="3" spans="1:7" x14ac:dyDescent="0.25">
      <c r="A3" s="117" t="s">
        <v>303</v>
      </c>
      <c r="B3" s="118"/>
      <c r="C3" s="118"/>
      <c r="D3" s="118"/>
      <c r="E3" s="118"/>
      <c r="F3" s="118"/>
      <c r="G3" s="119"/>
    </row>
    <row r="4" spans="1:7" x14ac:dyDescent="0.25">
      <c r="A4" s="117" t="s">
        <v>439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3</v>
      </c>
      <c r="B6" s="121"/>
      <c r="C6" s="121"/>
      <c r="D6" s="121"/>
      <c r="E6" s="121"/>
      <c r="F6" s="121"/>
      <c r="G6" s="122"/>
    </row>
    <row r="7" spans="1:7" x14ac:dyDescent="0.25">
      <c r="A7" s="164" t="s">
        <v>440</v>
      </c>
      <c r="B7" s="167" t="s">
        <v>305</v>
      </c>
      <c r="C7" s="167"/>
      <c r="D7" s="167"/>
      <c r="E7" s="167"/>
      <c r="F7" s="167"/>
      <c r="G7" s="167" t="s">
        <v>306</v>
      </c>
    </row>
    <row r="8" spans="1:7" ht="30" x14ac:dyDescent="0.25">
      <c r="A8" s="165"/>
      <c r="B8" s="7" t="s">
        <v>307</v>
      </c>
      <c r="C8" s="34" t="s">
        <v>403</v>
      </c>
      <c r="D8" s="34" t="s">
        <v>238</v>
      </c>
      <c r="E8" s="34" t="s">
        <v>193</v>
      </c>
      <c r="F8" s="34" t="s">
        <v>210</v>
      </c>
      <c r="G8" s="177"/>
    </row>
    <row r="9" spans="1:7" ht="15.75" customHeight="1" x14ac:dyDescent="0.25">
      <c r="A9" s="27" t="s">
        <v>441</v>
      </c>
      <c r="B9" s="123">
        <f>SUM(B10,B11,B12,B15,B16,B19)</f>
        <v>4770146.17</v>
      </c>
      <c r="C9" s="123">
        <f t="shared" ref="C9:G9" si="0">SUM(C10,C11,C12,C15,C16,C19)</f>
        <v>34958.269999999997</v>
      </c>
      <c r="D9" s="123">
        <f t="shared" si="0"/>
        <v>3325623.53</v>
      </c>
      <c r="E9" s="123">
        <f t="shared" si="0"/>
        <v>3313802.46</v>
      </c>
      <c r="F9" s="123">
        <f t="shared" si="0"/>
        <v>3313802.46</v>
      </c>
      <c r="G9" s="123">
        <f t="shared" si="0"/>
        <v>11821.069999999832</v>
      </c>
    </row>
    <row r="10" spans="1:7" x14ac:dyDescent="0.25">
      <c r="A10" s="60" t="s">
        <v>442</v>
      </c>
      <c r="B10" s="77">
        <v>4770146.17</v>
      </c>
      <c r="C10" s="77">
        <v>34958.269999999997</v>
      </c>
      <c r="D10" s="77">
        <v>3325623.53</v>
      </c>
      <c r="E10" s="77">
        <v>3313802.46</v>
      </c>
      <c r="F10" s="77">
        <v>3313802.46</v>
      </c>
      <c r="G10" s="78">
        <f>D10-E10</f>
        <v>11821.069999999832</v>
      </c>
    </row>
    <row r="11" spans="1:7" ht="15.75" customHeight="1" x14ac:dyDescent="0.25">
      <c r="A11" s="60" t="s">
        <v>443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444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445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447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448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449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450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451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452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442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443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444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445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446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447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448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449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450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451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453</v>
      </c>
      <c r="B33" s="37">
        <f>B21+B9</f>
        <v>4770146.17</v>
      </c>
      <c r="C33" s="37">
        <f t="shared" ref="C33:G33" si="8">C21+C9</f>
        <v>34958.269999999997</v>
      </c>
      <c r="D33" s="37">
        <f t="shared" si="8"/>
        <v>3325623.53</v>
      </c>
      <c r="E33" s="37">
        <f t="shared" si="8"/>
        <v>3313802.46</v>
      </c>
      <c r="F33" s="37">
        <f t="shared" si="8"/>
        <v>3313802.46</v>
      </c>
      <c r="G33" s="37">
        <f t="shared" si="8"/>
        <v>11821.069999999832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  <row r="44" spans="1:7" x14ac:dyDescent="0.25">
      <c r="D44" s="143"/>
    </row>
    <row r="45" spans="1:7" x14ac:dyDescent="0.25">
      <c r="A45" s="143" t="s">
        <v>567</v>
      </c>
      <c r="D45" s="143" t="s">
        <v>568</v>
      </c>
    </row>
    <row r="46" spans="1:7" x14ac:dyDescent="0.25">
      <c r="A46" s="143" t="s">
        <v>569</v>
      </c>
      <c r="D46" s="143" t="s">
        <v>570</v>
      </c>
    </row>
    <row r="47" spans="1:7" x14ac:dyDescent="0.25">
      <c r="A47" s="143" t="s">
        <v>571</v>
      </c>
      <c r="D47" s="143" t="s">
        <v>572</v>
      </c>
    </row>
    <row r="48" spans="1:7" x14ac:dyDescent="0.25">
      <c r="A48" s="143"/>
      <c r="D48" s="14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purl.org/dc/elements/1.1/"/>
    <ds:schemaRef ds:uri="0c865bf4-0f22-4e4d-b041-7b0c1657e5a8"/>
    <ds:schemaRef ds:uri="6aa8a68a-ab09-4ac8-a697-fdce915bc567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2024-02-06T19:37:11Z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