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207\Documents\IMSM GABY\SIRET\2024\2DO TRIM\FORMATOS RENOVADOS\"/>
    </mc:Choice>
  </mc:AlternateContent>
  <xr:revisionPtr revIDLastSave="0" documentId="13_ncr:1_{C7FA8673-CC41-4BC1-A791-28A4536993E9}" xr6:coauthVersionLast="47" xr6:coauthVersionMax="47" xr10:uidLastSave="{00000000-0000-0000-0000-000000000000}"/>
  <bookViews>
    <workbookView xWindow="-120" yWindow="-120" windowWidth="21840" windowHeight="13140" tabRatio="863" activeTab="8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  <sheet name="Hoja1" sheetId="66" r:id="rId9"/>
  </sheets>
  <calcPr calcId="191029"/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<sst xmlns="http://schemas.openxmlformats.org/spreadsheetml/2006/main" count="865" uniqueCount="609">
  <si>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</si>
  <si>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</si>
  <si>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</si>
  <si>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</si>
  <si>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</si>
  <si>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</si>
  <si>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</si>
  <si>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</si>
  <si>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</si>
  <si>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</si>
  <si>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</si>
  <si>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</si>
  <si>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</si>
  <si>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</si>
  <si>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</si>
  <si>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</si>
  <si>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</si>
  <si>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</si>
  <si>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</si>
  <si>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</si>
  <si>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</si>
  <si>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</si>
  <si>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</si>
  <si>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</si>
  <si>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</si>
  <si>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</si>
  <si>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</si>
  <si>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</si>
  <si>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</si>
  <si>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</si>
  <si>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</si>
  <si>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</si>
  <si>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</si>
  <si>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</si>
  <si>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</si>
  <si>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</si>
  <si>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</si>
  <si>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</si>
  <si>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</si>
  <si>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</si>
  <si>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</si>
  <si>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</si>
  <si>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</si>
  <si>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</si>
  <si>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</si>
  <si>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</si>
  <si>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</si>
  <si>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</si>
  <si>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</si>
  <si>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</si>
  <si>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</si>
  <si>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</si>
  <si>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</si>
  <si>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</si>
  <si>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</si>
  <si>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</si>
  <si>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</si>
  <si>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</si>
  <si>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</si>
  <si>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</si>
  <si>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</si>
  <si>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</si>
  <si>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</si>
  <si>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</si>
  <si>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</si>
  <si>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</si>
  <si>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</si>
  <si>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</si>
  <si>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</si>
  <si>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</si>
  <si>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</si>
  <si>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</si>
  <si>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</si>
  <si>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</si>
  <si>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</si>
  <si>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</si>
  <si>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</si>
  <si>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</si>
  <si>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</si>
  <si>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</si>
  <si>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</si>
  <si>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</si>
  <si>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</si>
  <si>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</si>
  <si>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</si>
  <si>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</si>
  <si>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</si>
  <si>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</si>
  <si>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</si>
  <si>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</si>
  <si>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</si>
  <si>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</si>
  <si>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</si>
  <si>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</si>
  <si>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</si>
  <si>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</si>
  <si>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</si>
  <si>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</si>
  <si>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</si>
  <si>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</si>
  <si>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</si>
  <si>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</si>
  <si>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</si>
  <si>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</si>
  <si>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</si>
  <si>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</si>
  <si>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</si>
  <si>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</si>
  <si>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</si>
  <si>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</si>
  <si>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</si>
  <si>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</si>
  <si>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</si>
  <si>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</si>
  <si>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</si>
  <si>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</si>
  <si>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</si>
  <si>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</si>
  <si>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</si>
  <si>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</si>
  <si>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</si>
  <si>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</si>
  <si>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</si>
  <si>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</si>
  <si>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</si>
  <si>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</si>
  <si>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</si>
  <si>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</si>
  <si>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</si>
  <si>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</si>
  <si>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</si>
  <si>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</si>
  <si>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</si>
  <si>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</si>
  <si>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</si>
  <si>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</si>
  <si>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</si>
  <si>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</si>
  <si>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</si>
  <si>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</si>
  <si>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</si>
  <si>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</si>
  <si>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</si>
  <si>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</si>
  <si>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</si>
  <si>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</si>
  <si>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</si>
  <si>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</si>
  <si>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</si>
  <si>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</si>
  <si>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</si>
  <si>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</si>
  <si>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</si>
  <si>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</si>
  <si>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</si>
  <si>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</si>
  <si>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</si>
  <si>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</si>
  <si>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</si>
  <si>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</si>
  <si>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</si>
  <si>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</si>
  <si>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</si>
  <si>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</si>
  <si>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</si>
  <si>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</si>
  <si>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</si>
  <si>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</si>
  <si>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</si>
  <si>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</si>
  <si>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</si>
  <si>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</si>
  <si>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</si>
  <si>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</si>
  <si>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</si>
  <si>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</si>
  <si>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</si>
  <si>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</si>
  <si>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</si>
  <si>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</si>
  <si>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</si>
  <si>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</si>
  <si>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</si>
  <si>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</si>
  <si>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</si>
  <si>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</si>
  <si>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</si>
  <si>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</si>
  <si>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</si>
  <si>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</si>
  <si>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</si>
  <si>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</si>
  <si>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</si>
  <si>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</si>
  <si>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</si>
  <si>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</si>
  <si>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</si>
  <si>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</si>
  <si>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</si>
  <si>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</si>
  <si>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</si>
  <si>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</si>
  <si>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</si>
  <si>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</si>
  <si>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</si>
  <si>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</si>
  <si>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</si>
  <si>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</si>
  <si>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</si>
  <si>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</si>
  <si>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</si>
  <si>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</si>
  <si>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</si>
  <si>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</si>
  <si>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</si>
  <si>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</si>
  <si>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</si>
  <si>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</si>
  <si>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</si>
  <si>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</si>
  <si>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</si>
  <si>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</si>
  <si>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</si>
  <si>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</si>
  <si>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</si>
  <si>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</si>
  <si>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</si>
  <si>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</si>
  <si>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</si>
  <si>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</si>
  <si>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</si>
  <si>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</si>
  <si>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</si>
  <si>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</si>
  <si>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</si>
  <si>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</si>
  <si>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</si>
  <si>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</si>
  <si>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</si>
  <si>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</si>
  <si>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</si>
  <si>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</si>
  <si>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</si>
  <si>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</si>
  <si>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</si>
  <si>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</si>
  <si>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</si>
  <si>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</si>
  <si>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</si>
  <si>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</si>
  <si>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</si>
  <si>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</si>
  <si>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</si>
  <si>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</si>
  <si>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</si>
  <si>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</si>
  <si>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</si>
  <si>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</si>
  <si>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</si>
  <si>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</si>
  <si>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</si>
  <si>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</si>
  <si>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</si>
  <si>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</si>
  <si>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</si>
  <si>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</si>
  <si>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</si>
  <si>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</si>
  <si>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</si>
  <si>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</si>
  <si>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</si>
  <si>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</si>
  <si>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</si>
  <si>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</si>
  <si>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</si>
  <si>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</si>
  <si>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</si>
  <si>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</si>
  <si>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</si>
  <si>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</si>
  <si>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</si>
  <si>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</si>
  <si>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</si>
  <si>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</si>
  <si>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</si>
  <si>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</si>
  <si>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</si>
  <si>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</si>
  <si>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</si>
  <si>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</si>
  <si>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</si>
  <si>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</si>
  <si>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</si>
  <si>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</si>
  <si>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</si>
  <si>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</si>
  <si>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</si>
  <si>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</si>
  <si>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</si>
  <si>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</si>
  <si>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</si>
  <si>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</si>
  <si>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</si>
  <si>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</si>
  <si>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</si>
  <si>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</si>
  <si>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</si>
  <si>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</si>
  <si>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</si>
  <si>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</si>
  <si>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</si>
  <si>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</si>
  <si>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</si>
  <si>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</si>
  <si>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</si>
  <si>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</si>
  <si>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</si>
  <si>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</si>
  <si>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</si>
  <si>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</si>
  <si>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</si>
  <si>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</si>
  <si>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</si>
  <si>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</si>
  <si>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</si>
  <si>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</si>
  <si>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</si>
  <si>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</si>
  <si>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</si>
  <si>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</si>
  <si>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</si>
  <si>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</si>
  <si>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</si>
  <si>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</si>
  <si>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</si>
  <si>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</si>
  <si>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</si>
  <si>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</si>
  <si>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</si>
  <si>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</si>
  <si>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</si>
  <si>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</si>
  <si>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</si>
  <si>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</si>
  <si>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</si>
  <si>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</si>
  <si>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</si>
  <si>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</si>
  <si>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</si>
  <si>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</si>
  <si>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</si>
  <si>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</si>
  <si>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</si>
  <si>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</si>
  <si>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</si>
  <si>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</si>
  <si>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</si>
  <si>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</si>
  <si>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</si>
  <si>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</si>
  <si>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</si>
  <si>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</si>
  <si>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</si>
  <si>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</si>
  <si>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</si>
  <si>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</si>
  <si>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</si>
  <si>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</si>
  <si>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</si>
  <si>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</si>
  <si>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</si>
  <si>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</si>
  <si>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</si>
  <si>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</si>
  <si>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</si>
  <si>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</si>
  <si>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</si>
  <si>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</si>
  <si>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</si>
  <si>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</si>
  <si>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</si>
  <si>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</si>
  <si>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</si>
  <si>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</si>
  <si>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</si>
  <si>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</si>
  <si>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</si>
  <si>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</si>
  <si>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</si>
  <si>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</si>
  <si>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</si>
  <si>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</si>
  <si>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</si>
  <si>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</si>
  <si>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</si>
  <si>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</si>
  <si>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</si>
  <si>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</si>
  <si>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</si>
  <si>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</si>
  <si>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</si>
  <si>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</si>
  <si>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</si>
  <si>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</si>
  <si>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</si>
  <si>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</si>
  <si>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</si>
  <si>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</si>
  <si>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</si>
  <si>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</si>
  <si>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</si>
  <si>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</si>
  <si>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</si>
  <si>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</si>
  <si>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</si>
  <si>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</si>
  <si>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</si>
  <si>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</si>
  <si>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</si>
  <si>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</si>
  <si>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</si>
  <si>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</si>
  <si>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</si>
  <si>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</si>
  <si>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</si>
  <si>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</si>
  <si>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</si>
  <si>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</si>
  <si>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</si>
  <si>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</si>
  <si>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</si>
  <si>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</si>
  <si>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</si>
  <si>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</si>
  <si>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</si>
  <si>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</si>
  <si>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</si>
  <si>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</si>
  <si>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</si>
  <si>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</si>
  <si>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</si>
  <si>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</si>
  <si>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</si>
  <si>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</si>
  <si>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</si>
  <si>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</si>
  <si>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</si>
  <si>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</si>
  <si>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</si>
  <si>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</si>
  <si>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</si>
  <si>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</si>
  <si>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</si>
  <si>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</si>
  <si>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</si>
  <si>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</si>
  <si>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</si>
  <si>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</si>
  <si>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</si>
  <si>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</si>
  <si>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</si>
  <si>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</si>
  <si>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</si>
  <si>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</si>
  <si>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</si>
  <si>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</si>
  <si>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</si>
  <si>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</si>
  <si>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</si>
  <si>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</si>
  <si>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</si>
  <si>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</si>
  <si>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</si>
  <si>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</si>
  <si>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</si>
  <si>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</si>
  <si>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</si>
  <si>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</si>
  <si>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</si>
  <si>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</si>
  <si>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</si>
  <si>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</si>
  <si>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</si>
  <si>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</si>
  <si>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</si>
  <si>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</si>
  <si>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</si>
  <si>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</si>
  <si>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</si>
  <si>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</si>
  <si>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</si>
  <si>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</si>
  <si>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</si>
  <si>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</si>
  <si>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</si>
  <si>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</si>
  <si>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</si>
  <si>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</si>
  <si>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</si>
  <si>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</si>
  <si>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</si>
  <si>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</si>
  <si>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</si>
  <si>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</si>
  <si>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</si>
  <si>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</si>
  <si>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</si>
  <si>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</si>
  <si>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</si>
  <si>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</si>
  <si>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</si>
  <si>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</si>
  <si>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</si>
  <si>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</si>
  <si>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</si>
  <si>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</si>
  <si>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</si>
  <si>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</si>
  <si>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</si>
  <si>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</si>
  <si>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</si>
  <si>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</si>
  <si>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</si>
  <si>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</si>
  <si>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</si>
  <si>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</si>
  <si>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</si>
  <si>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</si>
  <si>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</si>
  <si>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</si>
  <si>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</si>
  <si>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</si>
  <si>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</si>
  <si>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</si>
  <si>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</si>
  <si>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</si>
  <si>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</si>
  <si>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</si>
  <si>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</si>
  <si>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</si>
  <si>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</si>
  <si>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</si>
  <si>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</si>
  <si>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</si>
  <si>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</si>
  <si>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</si>
  <si>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</si>
  <si>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</si>
  <si>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</si>
  <si>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</si>
  <si>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</si>
  <si>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</si>
  <si>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</si>
  <si>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</si>
  <si>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</si>
  <si>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</si>
  <si>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</si>
  <si>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</si>
  <si>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</si>
  <si>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</si>
  <si>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</si>
  <si>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</si>
  <si>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</si>
  <si>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</si>
  <si>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</si>
  <si>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</si>
  <si>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</si>
  <si>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</si>
  <si>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</si>
  <si>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</si>
  <si>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</si>
  <si>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</si>
  <si>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</si>
  <si>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</si>
  <si>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</si>
  <si>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</si>
  <si>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</si>
  <si>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</si>
  <si>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</si>
  <si>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</si>
  <si>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</si>
  <si>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</si>
  <si>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</si>
  <si>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</si>
  <si>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</si>
  <si>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</si>
  <si>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</si>
  <si>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</si>
  <si>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</si>
  <si>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</si>
  <si>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</si>
  <si>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</si>
  <si>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</si>
  <si>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</si>
  <si>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</si>
  <si>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</si>
  <si>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</si>
  <si>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</si>
  <si>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</si>
  <si>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</si>
  <si>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</si>
  <si>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Instituto Municipal de Salamanca para las Mujeres</t>
  </si>
  <si>
    <t>Del 1 de Enero al 30 de Junio de 2024</t>
  </si>
  <si>
    <t>ELABORA</t>
  </si>
  <si>
    <t>C.P. YAMILA BELMAN QUINTANA</t>
  </si>
  <si>
    <t>ENCARGADA DEL AREA CONTABLE</t>
  </si>
  <si>
    <t>LIC. YAHAIRA GUILLERMINA RODRIGUEZ MICHELENA</t>
  </si>
  <si>
    <t>DIRECTORA DEL INSTITUTO MUNICIPAL DE SALAMANCA PARA LAS MUJERES</t>
  </si>
  <si>
    <t>AUTORIZA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</si>
</sst>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8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0" fontId="9" fillId="0" borderId="15" xfId="9" applyFont="1" applyBorder="1"/>
    <xf numFmtId="0" fontId="9" fillId="0" borderId="0" xfId="9" applyFont="1" applyBorder="1"/>
    <xf numFmtId="0" fontId="9" fillId="0" borderId="0" xfId="9" applyFont="1" applyBorder="1" applyAlignment="1">
      <alignment horizontal="center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60"/>
  <sheetViews>
    <sheetView zoomScaleNormal="100" zoomScaleSheetLayoutView="100" workbookViewId="0">
      <pane ySplit="5" topLeftCell="A30" activePane="bottomLeft" state="frozen"/>
      <selection activeCell="A14" sqref="A14:B14"/>
      <selection pane="bottomLeft" activeCell="B49" sqref="B49:B60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0" t="s">
        <v>601</v>
      </c>
      <c r="B1" s="161"/>
      <c r="C1" s="115" t="s">
        <v>495</v>
      </c>
      <c r="D1" s="116">
        <v>2024</v>
      </c>
    </row>
    <row r="2" spans="1:4" ht="16.149999999999999" customHeight="1" x14ac:dyDescent="0.2">
      <c r="A2" s="162" t="s">
        <v>494</v>
      </c>
      <c r="B2" s="163"/>
      <c r="C2" s="10" t="s">
        <v>496</v>
      </c>
      <c r="D2" s="117" t="s">
        <v>501</v>
      </c>
    </row>
    <row r="3" spans="1:4" ht="16.149999999999999" customHeight="1" x14ac:dyDescent="0.2">
      <c r="A3" s="164" t="s">
        <v>602</v>
      </c>
      <c r="B3" s="165"/>
      <c r="C3" s="10" t="s">
        <v>497</v>
      </c>
      <c r="D3" s="118">
        <v>2</v>
      </c>
    </row>
    <row r="4" spans="1:4" ht="16.149999999999999" customHeight="1" x14ac:dyDescent="0.2">
      <c r="A4" s="166" t="s">
        <v>516</v>
      </c>
      <c r="B4" s="167"/>
      <c r="C4" s="167"/>
      <c r="D4" s="168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480</v>
      </c>
      <c r="B10" s="37" t="s">
        <v>557</v>
      </c>
    </row>
    <row r="11" spans="1:4" x14ac:dyDescent="0.2">
      <c r="A11" s="36" t="s">
        <v>481</v>
      </c>
      <c r="B11" s="37" t="s">
        <v>277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82</v>
      </c>
      <c r="B15" s="37" t="s">
        <v>489</v>
      </c>
    </row>
    <row r="16" spans="1:4" x14ac:dyDescent="0.2">
      <c r="A16" s="36" t="s">
        <v>7</v>
      </c>
      <c r="B16" s="37" t="s">
        <v>490</v>
      </c>
    </row>
    <row r="17" spans="1:2" x14ac:dyDescent="0.2">
      <c r="A17" s="36" t="s">
        <v>8</v>
      </c>
      <c r="B17" s="37" t="s">
        <v>81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491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114</v>
      </c>
    </row>
    <row r="25" spans="1:2" x14ac:dyDescent="0.2">
      <c r="A25" s="36" t="s">
        <v>21</v>
      </c>
      <c r="B25" s="37" t="s">
        <v>585</v>
      </c>
    </row>
    <row r="26" spans="1:2" x14ac:dyDescent="0.2">
      <c r="A26" s="36" t="s">
        <v>587</v>
      </c>
      <c r="B26" s="37" t="s">
        <v>588</v>
      </c>
    </row>
    <row r="27" spans="1:2" x14ac:dyDescent="0.2">
      <c r="A27" s="36" t="s">
        <v>586</v>
      </c>
      <c r="B27" s="37" t="s">
        <v>589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593</v>
      </c>
    </row>
    <row r="31" spans="1:2" x14ac:dyDescent="0.2">
      <c r="A31" s="36" t="s">
        <v>27</v>
      </c>
      <c r="B31" s="37" t="s">
        <v>594</v>
      </c>
    </row>
    <row r="32" spans="1:2" x14ac:dyDescent="0.2">
      <c r="A32" s="36" t="s">
        <v>38</v>
      </c>
      <c r="B32" s="37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517</v>
      </c>
    </row>
    <row r="41" spans="1:2" x14ac:dyDescent="0.2">
      <c r="A41" s="4"/>
      <c r="B41" s="37" t="s">
        <v>555</v>
      </c>
    </row>
    <row r="42" spans="1:2" x14ac:dyDescent="0.2">
      <c r="A42" s="4"/>
      <c r="B42" s="37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  <row r="49" spans="2:2" x14ac:dyDescent="0.2">
      <c r="B49" s="195"/>
    </row>
    <row r="50" spans="2:2" x14ac:dyDescent="0.2">
      <c r="B50" s="27" t="s">
        <v>603</v>
      </c>
    </row>
    <row r="51" spans="2:2" x14ac:dyDescent="0.2">
      <c r="B51" s="27" t="s">
        <v>604</v>
      </c>
    </row>
    <row r="52" spans="2:2" x14ac:dyDescent="0.2">
      <c r="B52" s="27" t="s">
        <v>605</v>
      </c>
    </row>
    <row r="53" spans="2:2" x14ac:dyDescent="0.2">
      <c r="B53" s="23"/>
    </row>
    <row r="54" spans="2:2" x14ac:dyDescent="0.2">
      <c r="B54" s="23"/>
    </row>
    <row r="55" spans="2:2" x14ac:dyDescent="0.2">
      <c r="B55" s="23"/>
    </row>
    <row r="56" spans="2:2" x14ac:dyDescent="0.2">
      <c r="B56" s="195"/>
    </row>
    <row r="57" spans="2:2" x14ac:dyDescent="0.2">
      <c r="B57" s="27" t="s">
        <v>608</v>
      </c>
    </row>
    <row r="58" spans="2:2" x14ac:dyDescent="0.2">
      <c r="B58" s="27" t="s">
        <v>606</v>
      </c>
    </row>
    <row r="59" spans="2:2" x14ac:dyDescent="0.2">
      <c r="B59" s="27" t="s">
        <v>607</v>
      </c>
    </row>
    <row r="60" spans="2:2" x14ac:dyDescent="0.2">
      <c r="B60" s="23"/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82" orientation="portrait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14"/>
  <sheetViews>
    <sheetView topLeftCell="A34" zoomScaleNormal="100" workbookViewId="0">
      <selection activeCell="E94" sqref="E94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3" t="s">
        <v>601</v>
      </c>
      <c r="B1" s="163"/>
      <c r="C1" s="163"/>
      <c r="D1" s="10" t="s">
        <v>498</v>
      </c>
      <c r="E1" s="19">
        <v>2024</v>
      </c>
    </row>
    <row r="2" spans="1:5" s="11" customFormat="1" ht="18.95" customHeight="1" x14ac:dyDescent="0.25">
      <c r="A2" s="163" t="s">
        <v>503</v>
      </c>
      <c r="B2" s="163"/>
      <c r="C2" s="163"/>
      <c r="D2" s="10" t="s">
        <v>499</v>
      </c>
      <c r="E2" s="19" t="s">
        <v>501</v>
      </c>
    </row>
    <row r="3" spans="1:5" s="11" customFormat="1" ht="18.95" customHeight="1" x14ac:dyDescent="0.25">
      <c r="A3" s="163" t="s">
        <v>602</v>
      </c>
      <c r="B3" s="163"/>
      <c r="C3" s="163"/>
      <c r="D3" s="10" t="s">
        <v>500</v>
      </c>
      <c r="E3" s="19">
        <v>2</v>
      </c>
    </row>
    <row r="4" spans="1:5" s="11" customFormat="1" ht="18.95" customHeight="1" x14ac:dyDescent="0.25">
      <c r="A4" s="163" t="s">
        <v>516</v>
      </c>
      <c r="B4" s="163"/>
      <c r="C4" s="163"/>
      <c r="D4" s="10"/>
      <c r="E4" s="19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8" t="s">
        <v>559</v>
      </c>
      <c r="B7" s="38"/>
      <c r="C7" s="38"/>
      <c r="D7" s="38"/>
      <c r="E7" s="38"/>
    </row>
    <row r="8" spans="1:5" x14ac:dyDescent="0.2">
      <c r="A8" s="39" t="s">
        <v>86</v>
      </c>
      <c r="B8" s="39" t="s">
        <v>83</v>
      </c>
      <c r="C8" s="39" t="s">
        <v>84</v>
      </c>
      <c r="D8" s="158" t="s">
        <v>276</v>
      </c>
      <c r="E8" s="159" t="s">
        <v>597</v>
      </c>
    </row>
    <row r="9" spans="1:5" x14ac:dyDescent="0.2">
      <c r="A9" s="120">
        <v>4000</v>
      </c>
      <c r="B9" s="119" t="s">
        <v>557</v>
      </c>
      <c r="C9" s="121">
        <f>SUM(C10+C57+C69)</f>
        <v>2328750</v>
      </c>
      <c r="D9" s="80"/>
      <c r="E9" s="40"/>
    </row>
    <row r="10" spans="1:5" x14ac:dyDescent="0.2">
      <c r="A10" s="120">
        <v>4100</v>
      </c>
      <c r="B10" s="119" t="s">
        <v>223</v>
      </c>
      <c r="C10" s="121">
        <f>SUM(C11+C21+C27+C30+C36+C39+C48)</f>
        <v>0</v>
      </c>
      <c r="D10" s="80"/>
      <c r="E10" s="40"/>
    </row>
    <row r="11" spans="1:5" x14ac:dyDescent="0.2">
      <c r="A11" s="120">
        <v>4110</v>
      </c>
      <c r="B11" s="119" t="s">
        <v>224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225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226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227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228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229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230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231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409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232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233</v>
      </c>
      <c r="C21" s="121">
        <v>0</v>
      </c>
      <c r="D21" s="80"/>
      <c r="E21" s="40"/>
    </row>
    <row r="22" spans="1:5" x14ac:dyDescent="0.2">
      <c r="A22" s="41">
        <v>4121</v>
      </c>
      <c r="B22" s="42" t="s">
        <v>234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410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235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236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237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238</v>
      </c>
      <c r="C27" s="121">
        <v>0</v>
      </c>
      <c r="D27" s="80"/>
      <c r="E27" s="40"/>
    </row>
    <row r="28" spans="1:5" x14ac:dyDescent="0.2">
      <c r="A28" s="41">
        <v>4131</v>
      </c>
      <c r="B28" s="42" t="s">
        <v>239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411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240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241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242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243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412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244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413</v>
      </c>
      <c r="C36" s="121">
        <f>SUM(C37:C38)</f>
        <v>0</v>
      </c>
      <c r="D36" s="80"/>
      <c r="E36" s="40"/>
    </row>
    <row r="37" spans="1:5" x14ac:dyDescent="0.2">
      <c r="A37" s="41">
        <v>4151</v>
      </c>
      <c r="B37" s="42" t="s">
        <v>413</v>
      </c>
      <c r="C37" s="45">
        <v>0</v>
      </c>
      <c r="D37" s="80"/>
      <c r="E37" s="40"/>
    </row>
    <row r="38" spans="1:5" ht="22.5" x14ac:dyDescent="0.2">
      <c r="A38" s="41">
        <v>4154</v>
      </c>
      <c r="B38" s="43" t="s">
        <v>414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415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245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246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247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248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249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416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250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251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493</v>
      </c>
      <c r="C48" s="121">
        <f>SUM(C49:C56)</f>
        <v>0</v>
      </c>
      <c r="D48" s="80"/>
      <c r="E48" s="40"/>
    </row>
    <row r="49" spans="1:5" x14ac:dyDescent="0.2">
      <c r="A49" s="41">
        <v>4171</v>
      </c>
      <c r="B49" s="42" t="s">
        <v>417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418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419</v>
      </c>
      <c r="C51" s="45">
        <v>0</v>
      </c>
      <c r="D51" s="80"/>
      <c r="E51" s="40"/>
    </row>
    <row r="52" spans="1:5" ht="22.5" x14ac:dyDescent="0.2">
      <c r="A52" s="41">
        <v>4174</v>
      </c>
      <c r="B52" s="43" t="s">
        <v>420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421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422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423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424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425</v>
      </c>
      <c r="C57" s="121">
        <f>+C58+C64</f>
        <v>2328750</v>
      </c>
      <c r="D57" s="80"/>
      <c r="E57" s="40"/>
    </row>
    <row r="58" spans="1:5" ht="22.5" x14ac:dyDescent="0.2">
      <c r="A58" s="120">
        <v>4210</v>
      </c>
      <c r="B58" s="122" t="s">
        <v>426</v>
      </c>
      <c r="C58" s="121">
        <f>SUM(C59:C63)</f>
        <v>0</v>
      </c>
      <c r="D58" s="80"/>
      <c r="E58" s="40"/>
    </row>
    <row r="59" spans="1:5" x14ac:dyDescent="0.2">
      <c r="A59" s="41">
        <v>4211</v>
      </c>
      <c r="B59" s="42" t="s">
        <v>252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253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254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427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428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255</v>
      </c>
      <c r="C64" s="121">
        <f>SUM(C65:C68)</f>
        <v>2328750</v>
      </c>
      <c r="D64" s="80"/>
      <c r="E64" s="40"/>
    </row>
    <row r="65" spans="1:5" x14ac:dyDescent="0.2">
      <c r="A65" s="41">
        <v>4221</v>
      </c>
      <c r="B65" s="42" t="s">
        <v>256</v>
      </c>
      <c r="C65" s="45">
        <v>2328750</v>
      </c>
      <c r="D65" s="80"/>
      <c r="E65" s="40"/>
    </row>
    <row r="66" spans="1:5" x14ac:dyDescent="0.2">
      <c r="A66" s="41">
        <v>4223</v>
      </c>
      <c r="B66" s="42" t="s">
        <v>257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259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429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260</v>
      </c>
      <c r="C69" s="121">
        <f>C70+C73+C79+C81+C83</f>
        <v>0</v>
      </c>
      <c r="D69" s="42"/>
      <c r="E69" s="42"/>
    </row>
    <row r="70" spans="1:5" x14ac:dyDescent="0.2">
      <c r="A70" s="123">
        <v>4310</v>
      </c>
      <c r="B70" s="119" t="s">
        <v>261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430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262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263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264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265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266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267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268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269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269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270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270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271</v>
      </c>
      <c r="C83" s="121">
        <f>SUM(C84:C90)</f>
        <v>0</v>
      </c>
      <c r="D83" s="42"/>
      <c r="E83" s="42"/>
    </row>
    <row r="84" spans="1:5" x14ac:dyDescent="0.2">
      <c r="A84" s="44">
        <v>4392</v>
      </c>
      <c r="B84" s="42" t="s">
        <v>272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431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273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274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275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432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271</v>
      </c>
      <c r="C90" s="45">
        <v>0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558</v>
      </c>
      <c r="B92" s="38"/>
      <c r="C92" s="38"/>
      <c r="D92" s="38"/>
      <c r="E92" s="38"/>
    </row>
    <row r="93" spans="1:5" x14ac:dyDescent="0.2">
      <c r="A93" s="39" t="s">
        <v>86</v>
      </c>
      <c r="B93" s="39" t="s">
        <v>83</v>
      </c>
      <c r="C93" s="39" t="s">
        <v>84</v>
      </c>
      <c r="D93" s="39" t="s">
        <v>276</v>
      </c>
      <c r="E93" s="39" t="s">
        <v>597</v>
      </c>
    </row>
    <row r="94" spans="1:5" x14ac:dyDescent="0.2">
      <c r="A94" s="123">
        <v>5000</v>
      </c>
      <c r="B94" s="119" t="s">
        <v>277</v>
      </c>
      <c r="C94" s="121">
        <f>C95+C123+C156+C166+C181+C210</f>
        <v>1122544.42</v>
      </c>
      <c r="D94" s="124">
        <v>1</v>
      </c>
      <c r="E94" s="42"/>
    </row>
    <row r="95" spans="1:5" x14ac:dyDescent="0.2">
      <c r="A95" s="123">
        <v>5100</v>
      </c>
      <c r="B95" s="119" t="s">
        <v>278</v>
      </c>
      <c r="C95" s="121">
        <f>C96+C103+C113</f>
        <v>1122544.42</v>
      </c>
      <c r="D95" s="124">
        <f>C95/$C$94</f>
        <v>1</v>
      </c>
      <c r="E95" s="42"/>
    </row>
    <row r="96" spans="1:5" x14ac:dyDescent="0.2">
      <c r="A96" s="123">
        <v>5110</v>
      </c>
      <c r="B96" s="119" t="s">
        <v>279</v>
      </c>
      <c r="C96" s="121">
        <f>SUM(C97:C102)</f>
        <v>784247.92</v>
      </c>
      <c r="D96" s="124">
        <f t="shared" ref="D96:D159" si="0">C96/$C$94</f>
        <v>0.69863419747790478</v>
      </c>
      <c r="E96" s="42"/>
    </row>
    <row r="97" spans="1:5" x14ac:dyDescent="0.2">
      <c r="A97" s="44">
        <v>5111</v>
      </c>
      <c r="B97" s="42" t="s">
        <v>280</v>
      </c>
      <c r="C97" s="45">
        <v>708900.05</v>
      </c>
      <c r="D97" s="46">
        <f t="shared" si="0"/>
        <v>0.63151180244608951</v>
      </c>
      <c r="E97" s="42"/>
    </row>
    <row r="98" spans="1:5" x14ac:dyDescent="0.2">
      <c r="A98" s="44">
        <v>5112</v>
      </c>
      <c r="B98" s="42" t="s">
        <v>281</v>
      </c>
      <c r="C98" s="45">
        <v>0</v>
      </c>
      <c r="D98" s="46">
        <f t="shared" si="0"/>
        <v>0</v>
      </c>
      <c r="E98" s="42"/>
    </row>
    <row r="99" spans="1:5" x14ac:dyDescent="0.2">
      <c r="A99" s="44">
        <v>5113</v>
      </c>
      <c r="B99" s="42" t="s">
        <v>282</v>
      </c>
      <c r="C99" s="45">
        <v>17722.87</v>
      </c>
      <c r="D99" s="46">
        <f t="shared" si="0"/>
        <v>1.5788123555948014E-2</v>
      </c>
      <c r="E99" s="42"/>
    </row>
    <row r="100" spans="1:5" x14ac:dyDescent="0.2">
      <c r="A100" s="44">
        <v>5114</v>
      </c>
      <c r="B100" s="42" t="s">
        <v>283</v>
      </c>
      <c r="C100" s="45">
        <v>0</v>
      </c>
      <c r="D100" s="46">
        <f t="shared" si="0"/>
        <v>0</v>
      </c>
      <c r="E100" s="42"/>
    </row>
    <row r="101" spans="1:5" x14ac:dyDescent="0.2">
      <c r="A101" s="44">
        <v>5115</v>
      </c>
      <c r="B101" s="42" t="s">
        <v>284</v>
      </c>
      <c r="C101" s="45">
        <v>57625</v>
      </c>
      <c r="D101" s="46">
        <f t="shared" si="0"/>
        <v>5.1334271475867305E-2</v>
      </c>
      <c r="E101" s="42"/>
    </row>
    <row r="102" spans="1:5" x14ac:dyDescent="0.2">
      <c r="A102" s="44">
        <v>5116</v>
      </c>
      <c r="B102" s="42" t="s">
        <v>285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286</v>
      </c>
      <c r="C103" s="121">
        <f>SUM(C104:C112)</f>
        <v>39689.33</v>
      </c>
      <c r="D103" s="124">
        <f t="shared" si="0"/>
        <v>3.5356578584213177E-2</v>
      </c>
      <c r="E103" s="42"/>
    </row>
    <row r="104" spans="1:5" x14ac:dyDescent="0.2">
      <c r="A104" s="44">
        <v>5121</v>
      </c>
      <c r="B104" s="42" t="s">
        <v>287</v>
      </c>
      <c r="C104" s="45">
        <v>10202.530000000001</v>
      </c>
      <c r="D104" s="46">
        <f t="shared" si="0"/>
        <v>9.0887539220942375E-3</v>
      </c>
      <c r="E104" s="42"/>
    </row>
    <row r="105" spans="1:5" x14ac:dyDescent="0.2">
      <c r="A105" s="44">
        <v>5122</v>
      </c>
      <c r="B105" s="42" t="s">
        <v>288</v>
      </c>
      <c r="C105" s="45">
        <v>564</v>
      </c>
      <c r="D105" s="46">
        <f t="shared" si="0"/>
        <v>5.0243000628874893E-4</v>
      </c>
      <c r="E105" s="42"/>
    </row>
    <row r="106" spans="1:5" x14ac:dyDescent="0.2">
      <c r="A106" s="44">
        <v>5123</v>
      </c>
      <c r="B106" s="42" t="s">
        <v>289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290</v>
      </c>
      <c r="C107" s="45">
        <v>57</v>
      </c>
      <c r="D107" s="46">
        <f t="shared" si="0"/>
        <v>5.0777500635565053E-5</v>
      </c>
      <c r="E107" s="42"/>
    </row>
    <row r="108" spans="1:5" x14ac:dyDescent="0.2">
      <c r="A108" s="44">
        <v>5125</v>
      </c>
      <c r="B108" s="42" t="s">
        <v>291</v>
      </c>
      <c r="C108" s="45">
        <v>0</v>
      </c>
      <c r="D108" s="46">
        <f t="shared" si="0"/>
        <v>0</v>
      </c>
      <c r="E108" s="42"/>
    </row>
    <row r="109" spans="1:5" x14ac:dyDescent="0.2">
      <c r="A109" s="44">
        <v>5126</v>
      </c>
      <c r="B109" s="42" t="s">
        <v>292</v>
      </c>
      <c r="C109" s="45">
        <v>25699</v>
      </c>
      <c r="D109" s="46">
        <f t="shared" si="0"/>
        <v>2.2893526119883972E-2</v>
      </c>
      <c r="E109" s="42"/>
    </row>
    <row r="110" spans="1:5" x14ac:dyDescent="0.2">
      <c r="A110" s="44">
        <v>5127</v>
      </c>
      <c r="B110" s="42" t="s">
        <v>293</v>
      </c>
      <c r="C110" s="45">
        <v>0</v>
      </c>
      <c r="D110" s="46">
        <f t="shared" si="0"/>
        <v>0</v>
      </c>
      <c r="E110" s="42"/>
    </row>
    <row r="111" spans="1:5" x14ac:dyDescent="0.2">
      <c r="A111" s="44">
        <v>5128</v>
      </c>
      <c r="B111" s="42" t="s">
        <v>294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295</v>
      </c>
      <c r="C112" s="45">
        <v>3166.8</v>
      </c>
      <c r="D112" s="46">
        <f t="shared" si="0"/>
        <v>2.8210910353106563E-3</v>
      </c>
      <c r="E112" s="42"/>
    </row>
    <row r="113" spans="1:5" x14ac:dyDescent="0.2">
      <c r="A113" s="123">
        <v>5130</v>
      </c>
      <c r="B113" s="119" t="s">
        <v>296</v>
      </c>
      <c r="C113" s="121">
        <f>SUM(C114:C122)</f>
        <v>298607.17000000004</v>
      </c>
      <c r="D113" s="124">
        <f t="shared" si="0"/>
        <v>0.26600922393788218</v>
      </c>
      <c r="E113" s="42"/>
    </row>
    <row r="114" spans="1:5" x14ac:dyDescent="0.2">
      <c r="A114" s="44">
        <v>5131</v>
      </c>
      <c r="B114" s="42" t="s">
        <v>297</v>
      </c>
      <c r="C114" s="45">
        <v>15590.7</v>
      </c>
      <c r="D114" s="46">
        <f t="shared" si="0"/>
        <v>1.3888715423840422E-2</v>
      </c>
      <c r="E114" s="42"/>
    </row>
    <row r="115" spans="1:5" x14ac:dyDescent="0.2">
      <c r="A115" s="44">
        <v>5132</v>
      </c>
      <c r="B115" s="42" t="s">
        <v>298</v>
      </c>
      <c r="C115" s="45">
        <v>10161.6</v>
      </c>
      <c r="D115" s="46">
        <f t="shared" si="0"/>
        <v>9.0522921133045237E-3</v>
      </c>
      <c r="E115" s="42"/>
    </row>
    <row r="116" spans="1:5" x14ac:dyDescent="0.2">
      <c r="A116" s="44">
        <v>5133</v>
      </c>
      <c r="B116" s="42" t="s">
        <v>299</v>
      </c>
      <c r="C116" s="45">
        <v>1099</v>
      </c>
      <c r="D116" s="46">
        <f t="shared" si="0"/>
        <v>9.7902584558747364E-4</v>
      </c>
      <c r="E116" s="42"/>
    </row>
    <row r="117" spans="1:5" x14ac:dyDescent="0.2">
      <c r="A117" s="44">
        <v>5134</v>
      </c>
      <c r="B117" s="42" t="s">
        <v>300</v>
      </c>
      <c r="C117" s="45">
        <v>2292.31</v>
      </c>
      <c r="D117" s="46">
        <f t="shared" si="0"/>
        <v>2.0420661838931953E-3</v>
      </c>
      <c r="E117" s="42"/>
    </row>
    <row r="118" spans="1:5" x14ac:dyDescent="0.2">
      <c r="A118" s="44">
        <v>5135</v>
      </c>
      <c r="B118" s="42" t="s">
        <v>301</v>
      </c>
      <c r="C118" s="45">
        <v>4644.05</v>
      </c>
      <c r="D118" s="46">
        <f t="shared" si="0"/>
        <v>4.1370745934490505E-3</v>
      </c>
      <c r="E118" s="42"/>
    </row>
    <row r="119" spans="1:5" x14ac:dyDescent="0.2">
      <c r="A119" s="44">
        <v>5136</v>
      </c>
      <c r="B119" s="42" t="s">
        <v>302</v>
      </c>
      <c r="C119" s="45">
        <v>0</v>
      </c>
      <c r="D119" s="46">
        <f t="shared" si="0"/>
        <v>0</v>
      </c>
      <c r="E119" s="42"/>
    </row>
    <row r="120" spans="1:5" x14ac:dyDescent="0.2">
      <c r="A120" s="44">
        <v>5137</v>
      </c>
      <c r="B120" s="42" t="s">
        <v>303</v>
      </c>
      <c r="C120" s="45">
        <v>0</v>
      </c>
      <c r="D120" s="46">
        <f t="shared" si="0"/>
        <v>0</v>
      </c>
      <c r="E120" s="42"/>
    </row>
    <row r="121" spans="1:5" x14ac:dyDescent="0.2">
      <c r="A121" s="44">
        <v>5138</v>
      </c>
      <c r="B121" s="42" t="s">
        <v>304</v>
      </c>
      <c r="C121" s="45">
        <v>246458.51</v>
      </c>
      <c r="D121" s="46">
        <f t="shared" si="0"/>
        <v>0.21955345873974416</v>
      </c>
      <c r="E121" s="42"/>
    </row>
    <row r="122" spans="1:5" x14ac:dyDescent="0.2">
      <c r="A122" s="44">
        <v>5139</v>
      </c>
      <c r="B122" s="42" t="s">
        <v>305</v>
      </c>
      <c r="C122" s="45">
        <v>18361</v>
      </c>
      <c r="D122" s="46">
        <f t="shared" si="0"/>
        <v>1.6356591038063334E-2</v>
      </c>
      <c r="E122" s="42"/>
    </row>
    <row r="123" spans="1:5" x14ac:dyDescent="0.2">
      <c r="A123" s="123">
        <v>5200</v>
      </c>
      <c r="B123" s="119" t="s">
        <v>306</v>
      </c>
      <c r="C123" s="121">
        <f>C124+C127+C130+C133+C138+C142+C145+C147+C153</f>
        <v>0</v>
      </c>
      <c r="D123" s="124">
        <f t="shared" si="0"/>
        <v>0</v>
      </c>
      <c r="E123" s="42"/>
    </row>
    <row r="124" spans="1:5" x14ac:dyDescent="0.2">
      <c r="A124" s="123">
        <v>5210</v>
      </c>
      <c r="B124" s="119" t="s">
        <v>307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308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309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310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311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312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257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313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314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258</v>
      </c>
      <c r="C133" s="121">
        <f>SUM(C134:C137)</f>
        <v>0</v>
      </c>
      <c r="D133" s="124">
        <f t="shared" si="0"/>
        <v>0</v>
      </c>
      <c r="E133" s="42"/>
    </row>
    <row r="134" spans="1:5" x14ac:dyDescent="0.2">
      <c r="A134" s="44">
        <v>5241</v>
      </c>
      <c r="B134" s="42" t="s">
        <v>315</v>
      </c>
      <c r="C134" s="45">
        <v>0</v>
      </c>
      <c r="D134" s="46">
        <f t="shared" si="0"/>
        <v>0</v>
      </c>
      <c r="E134" s="42"/>
    </row>
    <row r="135" spans="1:5" x14ac:dyDescent="0.2">
      <c r="A135" s="44">
        <v>5242</v>
      </c>
      <c r="B135" s="42" t="s">
        <v>316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317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318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259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319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320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321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322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323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324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325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326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327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328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329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330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331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332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333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334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335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336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252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337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338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253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339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340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254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341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342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343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344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345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346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347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348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349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350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351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352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353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353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354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355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356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357</v>
      </c>
      <c r="C181" s="121">
        <f>C182+C191+C194+C200</f>
        <v>0</v>
      </c>
      <c r="D181" s="124">
        <f t="shared" si="1"/>
        <v>0</v>
      </c>
      <c r="E181" s="42"/>
    </row>
    <row r="182" spans="1:5" x14ac:dyDescent="0.2">
      <c r="A182" s="123">
        <v>5510</v>
      </c>
      <c r="B182" s="119" t="s">
        <v>358</v>
      </c>
      <c r="C182" s="121">
        <f>SUM(C183:C190)</f>
        <v>0</v>
      </c>
      <c r="D182" s="124">
        <f t="shared" si="1"/>
        <v>0</v>
      </c>
      <c r="E182" s="42"/>
    </row>
    <row r="183" spans="1:5" x14ac:dyDescent="0.2">
      <c r="A183" s="44">
        <v>5511</v>
      </c>
      <c r="B183" s="42" t="s">
        <v>359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360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361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362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363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364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365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366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367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368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369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370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371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372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373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374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375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376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377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433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379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274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380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434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381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382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383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scale="6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73"/>
  <sheetViews>
    <sheetView zoomScale="80" zoomScaleNormal="80" workbookViewId="0">
      <selection activeCell="A7" sqref="A7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69" t="s">
        <v>601</v>
      </c>
      <c r="B1" s="170"/>
      <c r="C1" s="170"/>
      <c r="D1" s="170"/>
      <c r="E1" s="170"/>
      <c r="F1" s="170"/>
      <c r="G1" s="10" t="s">
        <v>498</v>
      </c>
      <c r="H1" s="19">
        <v>2024</v>
      </c>
    </row>
    <row r="2" spans="1:8" s="11" customFormat="1" ht="18.95" customHeight="1" x14ac:dyDescent="0.25">
      <c r="A2" s="169" t="s">
        <v>502</v>
      </c>
      <c r="B2" s="170"/>
      <c r="C2" s="170"/>
      <c r="D2" s="170"/>
      <c r="E2" s="170"/>
      <c r="F2" s="170"/>
      <c r="G2" s="10" t="s">
        <v>499</v>
      </c>
      <c r="H2" s="19" t="s">
        <v>501</v>
      </c>
    </row>
    <row r="3" spans="1:8" s="11" customFormat="1" ht="18.95" customHeight="1" x14ac:dyDescent="0.25">
      <c r="A3" s="169" t="s">
        <v>602</v>
      </c>
      <c r="B3" s="170"/>
      <c r="C3" s="170"/>
      <c r="D3" s="170"/>
      <c r="E3" s="170"/>
      <c r="F3" s="170"/>
      <c r="G3" s="10" t="s">
        <v>500</v>
      </c>
      <c r="H3" s="19">
        <v>2</v>
      </c>
    </row>
    <row r="4" spans="1:8" s="11" customFormat="1" ht="18.95" customHeight="1" x14ac:dyDescent="0.25">
      <c r="A4" s="169" t="s">
        <v>516</v>
      </c>
      <c r="B4" s="170"/>
      <c r="C4" s="170"/>
      <c r="D4" s="170"/>
      <c r="E4" s="170"/>
      <c r="F4" s="170"/>
      <c r="G4" s="10"/>
      <c r="H4" s="19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8">
        <v>0</v>
      </c>
    </row>
    <row r="10" spans="1:8" x14ac:dyDescent="0.2">
      <c r="A10" s="16">
        <v>1115</v>
      </c>
      <c r="B10" s="14" t="s">
        <v>118</v>
      </c>
      <c r="C10" s="18">
        <v>0</v>
      </c>
    </row>
    <row r="11" spans="1:8" x14ac:dyDescent="0.2">
      <c r="A11" s="16">
        <v>1121</v>
      </c>
      <c r="B11" s="14" t="s">
        <v>119</v>
      </c>
      <c r="C11" s="18">
        <v>0</v>
      </c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115</v>
      </c>
    </row>
    <row r="15" spans="1:8" x14ac:dyDescent="0.2">
      <c r="A15" s="16">
        <v>1122</v>
      </c>
      <c r="B15" s="14" t="s">
        <v>121</v>
      </c>
      <c r="C15" s="18">
        <v>718.44</v>
      </c>
      <c r="D15" s="18">
        <v>0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122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129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482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483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130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131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132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133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134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8">
        <f>SUM(C33:C37)</f>
        <v>0</v>
      </c>
    </row>
    <row r="33" spans="1:8" x14ac:dyDescent="0.2">
      <c r="A33" s="16">
        <v>1141</v>
      </c>
      <c r="B33" s="14" t="s">
        <v>137</v>
      </c>
      <c r="C33" s="18">
        <v>0</v>
      </c>
    </row>
    <row r="34" spans="1:8" x14ac:dyDescent="0.2">
      <c r="A34" s="16">
        <v>1142</v>
      </c>
      <c r="B34" s="14" t="s">
        <v>138</v>
      </c>
      <c r="C34" s="18">
        <v>0</v>
      </c>
    </row>
    <row r="35" spans="1:8" x14ac:dyDescent="0.2">
      <c r="A35" s="16">
        <v>1143</v>
      </c>
      <c r="B35" s="14" t="s">
        <v>139</v>
      </c>
      <c r="C35" s="18">
        <v>0</v>
      </c>
    </row>
    <row r="36" spans="1:8" x14ac:dyDescent="0.2">
      <c r="A36" s="16">
        <v>1144</v>
      </c>
      <c r="B36" s="14" t="s">
        <v>140</v>
      </c>
      <c r="C36" s="18">
        <v>0</v>
      </c>
    </row>
    <row r="37" spans="1:8" x14ac:dyDescent="0.2">
      <c r="A37" s="16">
        <v>1145</v>
      </c>
      <c r="B37" s="14" t="s">
        <v>141</v>
      </c>
      <c r="C37" s="18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8">
        <f>C42</f>
        <v>0</v>
      </c>
    </row>
    <row r="42" spans="1:8" x14ac:dyDescent="0.2">
      <c r="A42" s="16">
        <v>1151</v>
      </c>
      <c r="B42" s="14" t="s">
        <v>145</v>
      </c>
      <c r="C42" s="18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8">
        <v>0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8">
        <v>0</v>
      </c>
    </row>
    <row r="51" spans="1:10" x14ac:dyDescent="0.2">
      <c r="A51" s="16">
        <v>1212</v>
      </c>
      <c r="B51" s="14" t="s">
        <v>560</v>
      </c>
      <c r="C51" s="18">
        <v>0</v>
      </c>
    </row>
    <row r="52" spans="1:10" x14ac:dyDescent="0.2">
      <c r="A52" s="16">
        <v>1214</v>
      </c>
      <c r="B52" s="14" t="s">
        <v>147</v>
      </c>
      <c r="C52" s="18">
        <v>0</v>
      </c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8">
        <f>SUM(C57:C63)</f>
        <v>0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150</v>
      </c>
      <c r="C57" s="18">
        <v>0</v>
      </c>
      <c r="D57" s="145"/>
      <c r="E57" s="145"/>
    </row>
    <row r="58" spans="1:10" x14ac:dyDescent="0.2">
      <c r="A58" s="16">
        <v>1232</v>
      </c>
      <c r="B58" s="14" t="s">
        <v>151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152</v>
      </c>
      <c r="C59" s="18">
        <v>0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153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154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155</v>
      </c>
      <c r="C62" s="18">
        <v>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156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157</v>
      </c>
      <c r="C64" s="18">
        <f>SUM(C65:C72)</f>
        <v>683841.82000000007</v>
      </c>
      <c r="D64" s="18">
        <f t="shared" ref="D64:E64" si="0">SUM(D65:D72)</f>
        <v>0</v>
      </c>
      <c r="E64" s="18">
        <f t="shared" si="0"/>
        <v>390895.48</v>
      </c>
    </row>
    <row r="65" spans="1:9" x14ac:dyDescent="0.2">
      <c r="A65" s="16">
        <v>1241</v>
      </c>
      <c r="B65" s="14" t="s">
        <v>158</v>
      </c>
      <c r="C65" s="18">
        <v>299598.02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159</v>
      </c>
      <c r="C66" s="18">
        <v>20367.79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160</v>
      </c>
      <c r="C67" s="18">
        <v>0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161</v>
      </c>
      <c r="C68" s="18">
        <v>356900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162</v>
      </c>
      <c r="C69" s="18">
        <v>485</v>
      </c>
      <c r="D69" s="18">
        <v>0</v>
      </c>
      <c r="E69" s="18">
        <v>390895.48</v>
      </c>
    </row>
    <row r="70" spans="1:9" x14ac:dyDescent="0.2">
      <c r="A70" s="16">
        <v>1246</v>
      </c>
      <c r="B70" s="14" t="s">
        <v>163</v>
      </c>
      <c r="C70" s="18">
        <v>6491.01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164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165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8">
        <f>SUM(C77:C81)</f>
        <v>25212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168</v>
      </c>
      <c r="C77" s="18">
        <v>25212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169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170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171</v>
      </c>
      <c r="C80" s="18">
        <v>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172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173</v>
      </c>
      <c r="C82" s="18">
        <f>SUM(C83:C88)</f>
        <v>0</v>
      </c>
      <c r="D82" s="145"/>
      <c r="E82" s="145"/>
    </row>
    <row r="83" spans="1:8" x14ac:dyDescent="0.2">
      <c r="A83" s="16">
        <v>1271</v>
      </c>
      <c r="B83" s="14" t="s">
        <v>174</v>
      </c>
      <c r="C83" s="18">
        <v>0</v>
      </c>
      <c r="D83" s="145"/>
      <c r="E83" s="145"/>
    </row>
    <row r="84" spans="1:8" x14ac:dyDescent="0.2">
      <c r="A84" s="16">
        <v>1272</v>
      </c>
      <c r="B84" s="14" t="s">
        <v>175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176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177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178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179</v>
      </c>
      <c r="C88" s="18">
        <v>0</v>
      </c>
      <c r="D88" s="145"/>
      <c r="E88" s="145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8">
        <f>SUM(C93:C94)</f>
        <v>0</v>
      </c>
    </row>
    <row r="93" spans="1:8" x14ac:dyDescent="0.2">
      <c r="A93" s="16">
        <v>1161</v>
      </c>
      <c r="B93" s="14" t="s">
        <v>182</v>
      </c>
      <c r="C93" s="18">
        <v>0</v>
      </c>
    </row>
    <row r="94" spans="1:8" x14ac:dyDescent="0.2">
      <c r="A94" s="16">
        <v>1162</v>
      </c>
      <c r="B94" s="14" t="s">
        <v>183</v>
      </c>
      <c r="C94" s="18">
        <v>0</v>
      </c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8">
        <f>SUM(C99:C102)</f>
        <v>0</v>
      </c>
    </row>
    <row r="99" spans="1:8" x14ac:dyDescent="0.2">
      <c r="A99" s="16">
        <v>1191</v>
      </c>
      <c r="B99" s="14" t="s">
        <v>485</v>
      </c>
      <c r="C99" s="18">
        <v>0</v>
      </c>
    </row>
    <row r="100" spans="1:8" x14ac:dyDescent="0.2">
      <c r="A100" s="16">
        <v>1192</v>
      </c>
      <c r="B100" s="14" t="s">
        <v>486</v>
      </c>
      <c r="C100" s="18">
        <v>0</v>
      </c>
    </row>
    <row r="101" spans="1:8" x14ac:dyDescent="0.2">
      <c r="A101" s="16">
        <v>1193</v>
      </c>
      <c r="B101" s="14" t="s">
        <v>487</v>
      </c>
      <c r="C101" s="18">
        <v>0</v>
      </c>
    </row>
    <row r="102" spans="1:8" x14ac:dyDescent="0.2">
      <c r="A102" s="16">
        <v>1194</v>
      </c>
      <c r="B102" s="14" t="s">
        <v>488</v>
      </c>
      <c r="C102" s="18">
        <v>0</v>
      </c>
    </row>
    <row r="103" spans="1:8" x14ac:dyDescent="0.2">
      <c r="A103" s="16">
        <v>1290</v>
      </c>
      <c r="B103" s="14" t="s">
        <v>184</v>
      </c>
      <c r="C103" s="18">
        <f>SUM(C104:C106)</f>
        <v>0</v>
      </c>
    </row>
    <row r="104" spans="1:8" x14ac:dyDescent="0.2">
      <c r="A104" s="16">
        <v>1291</v>
      </c>
      <c r="B104" s="14" t="s">
        <v>185</v>
      </c>
      <c r="C104" s="18">
        <v>0</v>
      </c>
    </row>
    <row r="105" spans="1:8" x14ac:dyDescent="0.2">
      <c r="A105" s="16">
        <v>1292</v>
      </c>
      <c r="B105" s="14" t="s">
        <v>186</v>
      </c>
      <c r="C105" s="18">
        <v>0</v>
      </c>
    </row>
    <row r="106" spans="1:8" x14ac:dyDescent="0.2">
      <c r="A106" s="16">
        <v>1293</v>
      </c>
      <c r="B106" s="14" t="s">
        <v>187</v>
      </c>
      <c r="C106" s="18">
        <v>0</v>
      </c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8">
        <f>SUM(C111:C119)</f>
        <v>21708.25</v>
      </c>
      <c r="D110" s="18">
        <f>SUM(D111:D119)</f>
        <v>21708.25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190</v>
      </c>
      <c r="C111" s="18">
        <v>0</v>
      </c>
      <c r="D111" s="18">
        <f>C111</f>
        <v>0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191</v>
      </c>
      <c r="C112" s="18">
        <v>10874</v>
      </c>
      <c r="D112" s="18">
        <f t="shared" ref="D112:D119" si="1">C112</f>
        <v>10874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192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193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194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195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196</v>
      </c>
      <c r="C117" s="18">
        <v>10834.25</v>
      </c>
      <c r="D117" s="18">
        <f t="shared" si="1"/>
        <v>10834.25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197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198</v>
      </c>
      <c r="C119" s="18">
        <v>0</v>
      </c>
      <c r="D119" s="18">
        <f t="shared" si="1"/>
        <v>0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199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200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201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202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8">
        <f>SUM(C128:C133)</f>
        <v>0</v>
      </c>
    </row>
    <row r="128" spans="1:8" x14ac:dyDescent="0.2">
      <c r="A128" s="16">
        <v>2161</v>
      </c>
      <c r="B128" s="14" t="s">
        <v>204</v>
      </c>
      <c r="C128" s="18">
        <v>0</v>
      </c>
    </row>
    <row r="129" spans="1:8" x14ac:dyDescent="0.2">
      <c r="A129" s="16">
        <v>2162</v>
      </c>
      <c r="B129" s="14" t="s">
        <v>205</v>
      </c>
      <c r="C129" s="18">
        <v>0</v>
      </c>
    </row>
    <row r="130" spans="1:8" x14ac:dyDescent="0.2">
      <c r="A130" s="16">
        <v>2163</v>
      </c>
      <c r="B130" s="14" t="s">
        <v>206</v>
      </c>
      <c r="C130" s="18">
        <v>0</v>
      </c>
    </row>
    <row r="131" spans="1:8" x14ac:dyDescent="0.2">
      <c r="A131" s="16">
        <v>2164</v>
      </c>
      <c r="B131" s="14" t="s">
        <v>207</v>
      </c>
      <c r="C131" s="18">
        <v>0</v>
      </c>
    </row>
    <row r="132" spans="1:8" x14ac:dyDescent="0.2">
      <c r="A132" s="16">
        <v>2165</v>
      </c>
      <c r="B132" s="14" t="s">
        <v>208</v>
      </c>
      <c r="C132" s="18">
        <v>0</v>
      </c>
    </row>
    <row r="133" spans="1:8" x14ac:dyDescent="0.2">
      <c r="A133" s="16">
        <v>2166</v>
      </c>
      <c r="B133" s="14" t="s">
        <v>209</v>
      </c>
      <c r="C133" s="18">
        <v>0</v>
      </c>
    </row>
    <row r="134" spans="1:8" x14ac:dyDescent="0.2">
      <c r="A134" s="16">
        <v>2250</v>
      </c>
      <c r="B134" s="14" t="s">
        <v>210</v>
      </c>
      <c r="C134" s="18">
        <f>SUM(C135:C140)</f>
        <v>0</v>
      </c>
    </row>
    <row r="135" spans="1:8" x14ac:dyDescent="0.2">
      <c r="A135" s="16">
        <v>2251</v>
      </c>
      <c r="B135" s="14" t="s">
        <v>211</v>
      </c>
      <c r="C135" s="18">
        <v>0</v>
      </c>
    </row>
    <row r="136" spans="1:8" x14ac:dyDescent="0.2">
      <c r="A136" s="16">
        <v>2252</v>
      </c>
      <c r="B136" s="14" t="s">
        <v>212</v>
      </c>
      <c r="C136" s="18">
        <v>0</v>
      </c>
    </row>
    <row r="137" spans="1:8" x14ac:dyDescent="0.2">
      <c r="A137" s="16">
        <v>2253</v>
      </c>
      <c r="B137" s="14" t="s">
        <v>213</v>
      </c>
      <c r="C137" s="18">
        <v>0</v>
      </c>
    </row>
    <row r="138" spans="1:8" x14ac:dyDescent="0.2">
      <c r="A138" s="16">
        <v>2254</v>
      </c>
      <c r="B138" s="14" t="s">
        <v>214</v>
      </c>
      <c r="C138" s="18">
        <v>0</v>
      </c>
    </row>
    <row r="139" spans="1:8" x14ac:dyDescent="0.2">
      <c r="A139" s="16">
        <v>2255</v>
      </c>
      <c r="B139" s="14" t="s">
        <v>215</v>
      </c>
      <c r="C139" s="18">
        <v>0</v>
      </c>
    </row>
    <row r="140" spans="1:8" x14ac:dyDescent="0.2">
      <c r="A140" s="16">
        <v>2256</v>
      </c>
      <c r="B140" s="14" t="s">
        <v>216</v>
      </c>
      <c r="C140" s="18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8">
        <f>SUM(C145:C147)</f>
        <v>0</v>
      </c>
    </row>
    <row r="145" spans="1:5" x14ac:dyDescent="0.2">
      <c r="A145" s="16">
        <v>2151</v>
      </c>
      <c r="B145" s="14" t="s">
        <v>568</v>
      </c>
      <c r="C145" s="18">
        <v>0</v>
      </c>
    </row>
    <row r="146" spans="1:5" x14ac:dyDescent="0.2">
      <c r="A146" s="16">
        <v>2152</v>
      </c>
      <c r="B146" s="14" t="s">
        <v>569</v>
      </c>
      <c r="C146" s="18">
        <v>0</v>
      </c>
    </row>
    <row r="147" spans="1:5" x14ac:dyDescent="0.2">
      <c r="A147" s="16">
        <v>2159</v>
      </c>
      <c r="B147" s="14" t="s">
        <v>217</v>
      </c>
      <c r="C147" s="18">
        <v>0</v>
      </c>
    </row>
    <row r="148" spans="1:5" x14ac:dyDescent="0.2">
      <c r="A148" s="16">
        <v>2240</v>
      </c>
      <c r="B148" s="14" t="s">
        <v>219</v>
      </c>
      <c r="C148" s="18">
        <f>SUM(C149:C151)</f>
        <v>0</v>
      </c>
    </row>
    <row r="149" spans="1:5" x14ac:dyDescent="0.2">
      <c r="A149" s="16">
        <v>2241</v>
      </c>
      <c r="B149" s="14" t="s">
        <v>220</v>
      </c>
      <c r="C149" s="18">
        <v>0</v>
      </c>
    </row>
    <row r="150" spans="1:5" x14ac:dyDescent="0.2">
      <c r="A150" s="16">
        <v>2242</v>
      </c>
      <c r="B150" s="14" t="s">
        <v>221</v>
      </c>
      <c r="C150" s="18">
        <v>0</v>
      </c>
    </row>
    <row r="151" spans="1:5" x14ac:dyDescent="0.2">
      <c r="A151" s="16">
        <v>2249</v>
      </c>
      <c r="B151" s="14" t="s">
        <v>222</v>
      </c>
      <c r="C151" s="18">
        <v>0</v>
      </c>
    </row>
    <row r="153" spans="1:5" x14ac:dyDescent="0.2">
      <c r="A153" s="125" t="s">
        <v>570</v>
      </c>
      <c r="B153" s="125"/>
      <c r="C153" s="125"/>
      <c r="D153" s="125"/>
      <c r="E153" s="125"/>
    </row>
    <row r="154" spans="1:5" x14ac:dyDescent="0.2">
      <c r="A154" s="126" t="s">
        <v>86</v>
      </c>
      <c r="B154" s="126" t="s">
        <v>83</v>
      </c>
      <c r="C154" s="126" t="s">
        <v>84</v>
      </c>
      <c r="D154" s="127" t="s">
        <v>87</v>
      </c>
      <c r="E154" s="127" t="s">
        <v>127</v>
      </c>
    </row>
    <row r="155" spans="1:5" x14ac:dyDescent="0.2">
      <c r="A155" s="128">
        <v>2170</v>
      </c>
      <c r="B155" s="129" t="s">
        <v>571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572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573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574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575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576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577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578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579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580</v>
      </c>
      <c r="B165" s="125"/>
      <c r="C165" s="125"/>
      <c r="D165" s="125"/>
      <c r="E165" s="125"/>
    </row>
    <row r="166" spans="1:5" x14ac:dyDescent="0.2">
      <c r="A166" s="126" t="s">
        <v>86</v>
      </c>
      <c r="B166" s="126" t="s">
        <v>83</v>
      </c>
      <c r="C166" s="126" t="s">
        <v>84</v>
      </c>
      <c r="D166" s="127" t="s">
        <v>87</v>
      </c>
      <c r="E166" s="127" t="s">
        <v>127</v>
      </c>
    </row>
    <row r="167" spans="1:5" x14ac:dyDescent="0.2">
      <c r="A167" s="128">
        <v>2190</v>
      </c>
      <c r="B167" s="129" t="s">
        <v>581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582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583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218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518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scale="5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B30" sqref="B30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1" t="s">
        <v>601</v>
      </c>
      <c r="B1" s="171"/>
      <c r="C1" s="171"/>
      <c r="D1" s="21" t="s">
        <v>498</v>
      </c>
      <c r="E1" s="22">
        <v>2024</v>
      </c>
    </row>
    <row r="2" spans="1:5" ht="18.95" customHeight="1" x14ac:dyDescent="0.2">
      <c r="A2" s="171" t="s">
        <v>504</v>
      </c>
      <c r="B2" s="171"/>
      <c r="C2" s="171"/>
      <c r="D2" s="21" t="s">
        <v>499</v>
      </c>
      <c r="E2" s="22" t="s">
        <v>501</v>
      </c>
    </row>
    <row r="3" spans="1:5" ht="18.95" customHeight="1" x14ac:dyDescent="0.2">
      <c r="A3" s="171" t="s">
        <v>602</v>
      </c>
      <c r="B3" s="171"/>
      <c r="C3" s="171"/>
      <c r="D3" s="21" t="s">
        <v>500</v>
      </c>
      <c r="E3" s="22">
        <v>2</v>
      </c>
    </row>
    <row r="4" spans="1:5" ht="18.95" customHeight="1" x14ac:dyDescent="0.2">
      <c r="A4" s="171" t="s">
        <v>516</v>
      </c>
      <c r="B4" s="171"/>
      <c r="C4" s="171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107</v>
      </c>
      <c r="B7" s="25"/>
      <c r="C7" s="25"/>
      <c r="D7" s="25"/>
      <c r="E7" s="25"/>
    </row>
    <row r="8" spans="1:5" x14ac:dyDescent="0.2">
      <c r="A8" s="26" t="s">
        <v>86</v>
      </c>
      <c r="B8" s="26" t="s">
        <v>83</v>
      </c>
      <c r="C8" s="26" t="s">
        <v>84</v>
      </c>
      <c r="D8" s="26" t="s">
        <v>85</v>
      </c>
      <c r="E8" s="26" t="s">
        <v>87</v>
      </c>
    </row>
    <row r="9" spans="1:5" x14ac:dyDescent="0.2">
      <c r="A9" s="27">
        <v>3110</v>
      </c>
      <c r="B9" s="23" t="s">
        <v>253</v>
      </c>
      <c r="C9" s="28">
        <v>0</v>
      </c>
    </row>
    <row r="10" spans="1:5" x14ac:dyDescent="0.2">
      <c r="A10" s="27">
        <v>3120</v>
      </c>
      <c r="B10" s="23" t="s">
        <v>384</v>
      </c>
      <c r="C10" s="28">
        <v>0</v>
      </c>
    </row>
    <row r="11" spans="1:5" x14ac:dyDescent="0.2">
      <c r="A11" s="27">
        <v>3130</v>
      </c>
      <c r="B11" s="23" t="s">
        <v>385</v>
      </c>
      <c r="C11" s="28">
        <v>0</v>
      </c>
    </row>
    <row r="13" spans="1:5" x14ac:dyDescent="0.2">
      <c r="A13" s="25" t="s">
        <v>108</v>
      </c>
      <c r="B13" s="25"/>
      <c r="C13" s="25"/>
      <c r="D13" s="25"/>
      <c r="E13" s="25"/>
    </row>
    <row r="14" spans="1:5" x14ac:dyDescent="0.2">
      <c r="A14" s="26" t="s">
        <v>86</v>
      </c>
      <c r="B14" s="26" t="s">
        <v>83</v>
      </c>
      <c r="C14" s="26" t="s">
        <v>84</v>
      </c>
      <c r="D14" s="26" t="s">
        <v>386</v>
      </c>
      <c r="E14" s="26"/>
    </row>
    <row r="15" spans="1:5" x14ac:dyDescent="0.2">
      <c r="A15" s="27">
        <v>3210</v>
      </c>
      <c r="B15" s="23" t="s">
        <v>387</v>
      </c>
      <c r="C15" s="28">
        <v>1206205.58</v>
      </c>
    </row>
    <row r="16" spans="1:5" x14ac:dyDescent="0.2">
      <c r="A16" s="27">
        <v>3220</v>
      </c>
      <c r="B16" s="23" t="s">
        <v>388</v>
      </c>
      <c r="C16" s="28">
        <v>817193.22</v>
      </c>
    </row>
    <row r="17" spans="1:3" x14ac:dyDescent="0.2">
      <c r="A17" s="27">
        <v>3230</v>
      </c>
      <c r="B17" s="23" t="s">
        <v>389</v>
      </c>
      <c r="C17" s="28">
        <f>SUM(C18:C21)</f>
        <v>0</v>
      </c>
    </row>
    <row r="18" spans="1:3" x14ac:dyDescent="0.2">
      <c r="A18" s="27">
        <v>3231</v>
      </c>
      <c r="B18" s="23" t="s">
        <v>390</v>
      </c>
      <c r="C18" s="28">
        <v>0</v>
      </c>
    </row>
    <row r="19" spans="1:3" x14ac:dyDescent="0.2">
      <c r="A19" s="27">
        <v>3232</v>
      </c>
      <c r="B19" s="23" t="s">
        <v>391</v>
      </c>
      <c r="C19" s="28">
        <v>0</v>
      </c>
    </row>
    <row r="20" spans="1:3" x14ac:dyDescent="0.2">
      <c r="A20" s="27">
        <v>3233</v>
      </c>
      <c r="B20" s="23" t="s">
        <v>392</v>
      </c>
      <c r="C20" s="28">
        <v>0</v>
      </c>
    </row>
    <row r="21" spans="1:3" x14ac:dyDescent="0.2">
      <c r="A21" s="27">
        <v>3239</v>
      </c>
      <c r="B21" s="23" t="s">
        <v>393</v>
      </c>
      <c r="C21" s="28">
        <v>0</v>
      </c>
    </row>
    <row r="22" spans="1:3" x14ac:dyDescent="0.2">
      <c r="A22" s="27">
        <v>3240</v>
      </c>
      <c r="B22" s="23" t="s">
        <v>394</v>
      </c>
      <c r="C22" s="28">
        <f>SUM(C23:C25)</f>
        <v>0</v>
      </c>
    </row>
    <row r="23" spans="1:3" x14ac:dyDescent="0.2">
      <c r="A23" s="27">
        <v>3241</v>
      </c>
      <c r="B23" s="23" t="s">
        <v>395</v>
      </c>
      <c r="C23" s="28">
        <v>0</v>
      </c>
    </row>
    <row r="24" spans="1:3" x14ac:dyDescent="0.2">
      <c r="A24" s="27">
        <v>3242</v>
      </c>
      <c r="B24" s="23" t="s">
        <v>396</v>
      </c>
      <c r="C24" s="28">
        <v>0</v>
      </c>
    </row>
    <row r="25" spans="1:3" x14ac:dyDescent="0.2">
      <c r="A25" s="27">
        <v>3243</v>
      </c>
      <c r="B25" s="23" t="s">
        <v>397</v>
      </c>
      <c r="C25" s="28">
        <v>0</v>
      </c>
    </row>
    <row r="26" spans="1:3" x14ac:dyDescent="0.2">
      <c r="A26" s="27">
        <v>3250</v>
      </c>
      <c r="B26" s="23" t="s">
        <v>398</v>
      </c>
      <c r="C26" s="28">
        <f>SUM(C27:C28)</f>
        <v>0</v>
      </c>
    </row>
    <row r="27" spans="1:3" x14ac:dyDescent="0.2">
      <c r="A27" s="27">
        <v>3251</v>
      </c>
      <c r="B27" s="23" t="s">
        <v>399</v>
      </c>
      <c r="C27" s="28">
        <v>0</v>
      </c>
    </row>
    <row r="28" spans="1:3" x14ac:dyDescent="0.2">
      <c r="A28" s="27">
        <v>3252</v>
      </c>
      <c r="B28" s="23" t="s">
        <v>400</v>
      </c>
      <c r="C28" s="28">
        <v>0</v>
      </c>
    </row>
    <row r="30" spans="1:3" x14ac:dyDescent="0.2">
      <c r="B30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47"/>
  <sheetViews>
    <sheetView topLeftCell="A139" zoomScale="130" zoomScaleNormal="130" workbookViewId="0">
      <selection activeCell="E17" sqref="E17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1" t="s">
        <v>601</v>
      </c>
      <c r="B1" s="171"/>
      <c r="C1" s="171"/>
      <c r="D1" s="21" t="s">
        <v>498</v>
      </c>
      <c r="E1" s="22">
        <v>2024</v>
      </c>
    </row>
    <row r="2" spans="1:5" s="29" customFormat="1" ht="18.95" customHeight="1" x14ac:dyDescent="0.25">
      <c r="A2" s="171" t="s">
        <v>505</v>
      </c>
      <c r="B2" s="171"/>
      <c r="C2" s="171"/>
      <c r="D2" s="21" t="s">
        <v>499</v>
      </c>
      <c r="E2" s="22" t="s">
        <v>501</v>
      </c>
    </row>
    <row r="3" spans="1:5" s="29" customFormat="1" ht="18.95" customHeight="1" x14ac:dyDescent="0.25">
      <c r="A3" s="171" t="s">
        <v>602</v>
      </c>
      <c r="B3" s="171"/>
      <c r="C3" s="171"/>
      <c r="D3" s="21" t="s">
        <v>500</v>
      </c>
      <c r="E3" s="22">
        <v>2</v>
      </c>
    </row>
    <row r="4" spans="1:5" s="29" customFormat="1" ht="18.95" customHeight="1" x14ac:dyDescent="0.25">
      <c r="A4" s="171" t="s">
        <v>516</v>
      </c>
      <c r="B4" s="171"/>
      <c r="C4" s="171"/>
      <c r="D4" s="21"/>
      <c r="E4" s="22"/>
    </row>
    <row r="5" spans="1:5" x14ac:dyDescent="0.2">
      <c r="A5" s="24" t="s">
        <v>116</v>
      </c>
      <c r="B5" s="25"/>
      <c r="C5" s="25"/>
      <c r="D5" s="25"/>
      <c r="E5" s="25"/>
    </row>
    <row r="7" spans="1:5" x14ac:dyDescent="0.2">
      <c r="A7" s="25" t="s">
        <v>590</v>
      </c>
      <c r="B7" s="25"/>
      <c r="C7" s="25"/>
      <c r="D7" s="25"/>
      <c r="E7" s="156"/>
    </row>
    <row r="8" spans="1:5" x14ac:dyDescent="0.2">
      <c r="A8" s="26" t="s">
        <v>86</v>
      </c>
      <c r="B8" s="26" t="s">
        <v>83</v>
      </c>
      <c r="C8" s="83">
        <v>2024</v>
      </c>
      <c r="D8" s="83">
        <v>2023</v>
      </c>
      <c r="E8" s="157"/>
    </row>
    <row r="9" spans="1:5" x14ac:dyDescent="0.2">
      <c r="A9" s="27">
        <v>1111</v>
      </c>
      <c r="B9" s="23" t="s">
        <v>401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402</v>
      </c>
      <c r="C10" s="28">
        <v>1751442.27</v>
      </c>
      <c r="D10" s="28">
        <v>1401392.24</v>
      </c>
    </row>
    <row r="11" spans="1:5" x14ac:dyDescent="0.2">
      <c r="A11" s="27">
        <v>1113</v>
      </c>
      <c r="B11" s="23" t="s">
        <v>403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117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118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404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405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519</v>
      </c>
      <c r="C16" s="84">
        <f>SUM(C9:C15)</f>
        <v>1751442.27</v>
      </c>
      <c r="D16" s="84">
        <f>SUM(D9:D15)</f>
        <v>1401392.24</v>
      </c>
    </row>
    <row r="19" spans="1:4" x14ac:dyDescent="0.2">
      <c r="A19" s="25" t="s">
        <v>591</v>
      </c>
      <c r="B19" s="25"/>
      <c r="C19" s="25"/>
      <c r="D19" s="25"/>
    </row>
    <row r="20" spans="1:4" x14ac:dyDescent="0.2">
      <c r="A20" s="26" t="s">
        <v>86</v>
      </c>
      <c r="B20" s="26" t="s">
        <v>83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149</v>
      </c>
      <c r="C21" s="84">
        <f>SUM(C22:C28)</f>
        <v>0</v>
      </c>
      <c r="D21" s="84">
        <f>SUM(D22:D28)</f>
        <v>0</v>
      </c>
    </row>
    <row r="22" spans="1:4" x14ac:dyDescent="0.2">
      <c r="A22" s="27">
        <v>1231</v>
      </c>
      <c r="B22" s="23" t="s">
        <v>150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151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152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153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154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155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156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157</v>
      </c>
      <c r="C29" s="84">
        <f>SUM(C30:C37)</f>
        <v>0</v>
      </c>
      <c r="D29" s="84">
        <f>SUM(D30:D37)</f>
        <v>27943.5</v>
      </c>
    </row>
    <row r="30" spans="1:4" x14ac:dyDescent="0.2">
      <c r="A30" s="27">
        <v>1241</v>
      </c>
      <c r="B30" s="23" t="s">
        <v>158</v>
      </c>
      <c r="C30" s="28">
        <v>0</v>
      </c>
      <c r="D30" s="28">
        <v>27943.5</v>
      </c>
    </row>
    <row r="31" spans="1:4" x14ac:dyDescent="0.2">
      <c r="A31" s="27">
        <v>1242</v>
      </c>
      <c r="B31" s="23" t="s">
        <v>159</v>
      </c>
      <c r="C31" s="28">
        <v>0</v>
      </c>
      <c r="D31" s="28">
        <v>0</v>
      </c>
    </row>
    <row r="32" spans="1:4" x14ac:dyDescent="0.2">
      <c r="A32" s="27">
        <v>1243</v>
      </c>
      <c r="B32" s="23" t="s">
        <v>160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161</v>
      </c>
      <c r="C33" s="28">
        <v>0</v>
      </c>
      <c r="D33" s="28">
        <v>0</v>
      </c>
    </row>
    <row r="34" spans="1:5" x14ac:dyDescent="0.2">
      <c r="A34" s="27">
        <v>1245</v>
      </c>
      <c r="B34" s="23" t="s">
        <v>162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163</v>
      </c>
      <c r="C35" s="28">
        <v>0</v>
      </c>
      <c r="D35" s="28">
        <v>0</v>
      </c>
    </row>
    <row r="36" spans="1:5" x14ac:dyDescent="0.2">
      <c r="A36" s="27">
        <v>1247</v>
      </c>
      <c r="B36" s="23" t="s">
        <v>164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165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167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168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169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170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171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172</v>
      </c>
      <c r="C43" s="136">
        <v>0</v>
      </c>
      <c r="D43" s="136">
        <v>0</v>
      </c>
    </row>
    <row r="44" spans="1:5" x14ac:dyDescent="0.2">
      <c r="B44" s="85" t="s">
        <v>520</v>
      </c>
      <c r="C44" s="84">
        <f>C21+C29+C38</f>
        <v>0</v>
      </c>
      <c r="D44" s="84">
        <f>D21+D29+D38</f>
        <v>27943.5</v>
      </c>
    </row>
    <row r="46" spans="1:5" x14ac:dyDescent="0.2">
      <c r="A46" s="25" t="s">
        <v>592</v>
      </c>
      <c r="B46" s="25"/>
      <c r="C46" s="25"/>
      <c r="D46" s="25"/>
      <c r="E46" s="156"/>
    </row>
    <row r="47" spans="1:5" x14ac:dyDescent="0.2">
      <c r="A47" s="26" t="s">
        <v>86</v>
      </c>
      <c r="B47" s="26" t="s">
        <v>83</v>
      </c>
      <c r="C47" s="83">
        <v>2024</v>
      </c>
      <c r="D47" s="83">
        <v>2023</v>
      </c>
      <c r="E47" s="157"/>
    </row>
    <row r="48" spans="1:5" x14ac:dyDescent="0.2">
      <c r="A48" s="34">
        <v>3210</v>
      </c>
      <c r="B48" s="35" t="s">
        <v>521</v>
      </c>
      <c r="C48" s="84">
        <v>1206205.58</v>
      </c>
      <c r="D48" s="84">
        <v>752205.37</v>
      </c>
    </row>
    <row r="49" spans="1:4" x14ac:dyDescent="0.2">
      <c r="A49" s="27"/>
      <c r="B49" s="85" t="s">
        <v>510</v>
      </c>
      <c r="C49" s="84">
        <f>C54+C66+C94+C97+C50</f>
        <v>0</v>
      </c>
      <c r="D49" s="84">
        <f>D54+D66+D94+D97+D50</f>
        <v>107442.03</v>
      </c>
    </row>
    <row r="50" spans="1:4" x14ac:dyDescent="0.2">
      <c r="A50" s="100">
        <v>5100</v>
      </c>
      <c r="B50" s="101" t="s">
        <v>278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145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145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540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343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511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345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512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348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513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351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514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514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515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355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356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357</v>
      </c>
      <c r="C66" s="84">
        <f>C67+C76+C79+C85</f>
        <v>0</v>
      </c>
      <c r="D66" s="84">
        <f>D67+D76+D79+D85</f>
        <v>96970.35</v>
      </c>
    </row>
    <row r="67" spans="1:4" x14ac:dyDescent="0.2">
      <c r="A67" s="27">
        <v>5510</v>
      </c>
      <c r="B67" s="23" t="s">
        <v>358</v>
      </c>
      <c r="C67" s="28">
        <f>SUM(C68:C75)</f>
        <v>0</v>
      </c>
      <c r="D67" s="28">
        <f>SUM(D68:D75)</f>
        <v>96970.35</v>
      </c>
    </row>
    <row r="68" spans="1:4" x14ac:dyDescent="0.2">
      <c r="A68" s="27">
        <v>5511</v>
      </c>
      <c r="B68" s="23" t="s">
        <v>359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360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361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362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363</v>
      </c>
      <c r="C72" s="28">
        <v>0</v>
      </c>
      <c r="D72" s="28">
        <v>96970.35</v>
      </c>
    </row>
    <row r="73" spans="1:4" x14ac:dyDescent="0.2">
      <c r="A73" s="27">
        <v>5516</v>
      </c>
      <c r="B73" s="23" t="s">
        <v>364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365</v>
      </c>
      <c r="C74" s="28">
        <v>0</v>
      </c>
      <c r="D74" s="28">
        <v>0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366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367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368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369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370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371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372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373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374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375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376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377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378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379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274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380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381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382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383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522</v>
      </c>
      <c r="C97" s="84">
        <f>SUM(C98:C102)</f>
        <v>0</v>
      </c>
      <c r="D97" s="84">
        <f>SUM(D98:D102)</f>
        <v>10471.68</v>
      </c>
    </row>
    <row r="98" spans="1:4" x14ac:dyDescent="0.2">
      <c r="A98" s="27">
        <v>2111</v>
      </c>
      <c r="B98" s="23" t="s">
        <v>523</v>
      </c>
      <c r="C98" s="28">
        <v>0</v>
      </c>
      <c r="D98" s="28">
        <v>0</v>
      </c>
    </row>
    <row r="99" spans="1:4" x14ac:dyDescent="0.2">
      <c r="A99" s="27">
        <v>2112</v>
      </c>
      <c r="B99" s="23" t="s">
        <v>524</v>
      </c>
      <c r="C99" s="28">
        <v>0</v>
      </c>
      <c r="D99" s="28">
        <v>0</v>
      </c>
    </row>
    <row r="100" spans="1:4" x14ac:dyDescent="0.2">
      <c r="A100" s="27">
        <v>2112</v>
      </c>
      <c r="B100" s="23" t="s">
        <v>525</v>
      </c>
      <c r="C100" s="28">
        <v>0</v>
      </c>
      <c r="D100" s="28">
        <v>10471.68</v>
      </c>
    </row>
    <row r="101" spans="1:4" x14ac:dyDescent="0.2">
      <c r="A101" s="27">
        <v>2115</v>
      </c>
      <c r="B101" s="23" t="s">
        <v>526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527</v>
      </c>
      <c r="C102" s="28">
        <v>0</v>
      </c>
      <c r="D102" s="28">
        <v>0</v>
      </c>
    </row>
    <row r="103" spans="1:4" x14ac:dyDescent="0.2">
      <c r="A103" s="27"/>
      <c r="B103" s="85" t="s">
        <v>528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541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542</v>
      </c>
      <c r="C105" s="109">
        <v>0</v>
      </c>
      <c r="D105" s="109">
        <v>0</v>
      </c>
    </row>
    <row r="106" spans="1:4" x14ac:dyDescent="0.2">
      <c r="A106" s="103"/>
      <c r="B106" s="108" t="s">
        <v>543</v>
      </c>
      <c r="C106" s="109">
        <v>0</v>
      </c>
      <c r="D106" s="109">
        <v>0</v>
      </c>
    </row>
    <row r="107" spans="1:4" x14ac:dyDescent="0.2">
      <c r="A107" s="103"/>
      <c r="B107" s="108" t="s">
        <v>544</v>
      </c>
      <c r="C107" s="109">
        <v>0</v>
      </c>
      <c r="D107" s="109">
        <v>0</v>
      </c>
    </row>
    <row r="108" spans="1:4" x14ac:dyDescent="0.2">
      <c r="A108" s="103"/>
      <c r="B108" s="108" t="s">
        <v>545</v>
      </c>
      <c r="C108" s="109">
        <v>0</v>
      </c>
      <c r="D108" s="109">
        <v>0</v>
      </c>
    </row>
    <row r="109" spans="1:4" x14ac:dyDescent="0.2">
      <c r="A109" s="103"/>
      <c r="B109" s="110" t="s">
        <v>546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173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547</v>
      </c>
      <c r="C111" s="109">
        <v>0</v>
      </c>
      <c r="D111" s="109">
        <v>0</v>
      </c>
    </row>
    <row r="112" spans="1:4" x14ac:dyDescent="0.2">
      <c r="A112" s="103"/>
      <c r="B112" s="110" t="s">
        <v>548</v>
      </c>
      <c r="C112" s="102">
        <f>+C113+C135</f>
        <v>0</v>
      </c>
      <c r="D112" s="102">
        <f>+D113+D135</f>
        <v>0</v>
      </c>
    </row>
    <row r="113" spans="1:4" x14ac:dyDescent="0.2">
      <c r="A113" s="100">
        <v>4300</v>
      </c>
      <c r="B113" s="106" t="s">
        <v>596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261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430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262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263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264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265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266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267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268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269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269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270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270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271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272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431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273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274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275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432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271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529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530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531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532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533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534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535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536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537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538</v>
      </c>
      <c r="C144" s="28">
        <v>0</v>
      </c>
      <c r="D144" s="28">
        <v>0</v>
      </c>
    </row>
    <row r="145" spans="1:4" x14ac:dyDescent="0.2">
      <c r="A145" s="27"/>
      <c r="B145" s="91" t="s">
        <v>539</v>
      </c>
      <c r="C145" s="84">
        <f>C48+C49+C103-C109-C112</f>
        <v>1206205.58</v>
      </c>
      <c r="D145" s="84">
        <f>D48+D49+D103-D109-D112</f>
        <v>859647.4</v>
      </c>
    </row>
    <row r="147" spans="1:4" x14ac:dyDescent="0.2">
      <c r="B147" s="23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scale="7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23"/>
  <sheetViews>
    <sheetView showGridLines="0" workbookViewId="0">
      <selection activeCell="A16" sqref="A16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2" t="s">
        <v>601</v>
      </c>
      <c r="B1" s="173"/>
      <c r="C1" s="174"/>
    </row>
    <row r="2" spans="1:3" s="30" customFormat="1" ht="18" customHeight="1" x14ac:dyDescent="0.25">
      <c r="A2" s="175" t="s">
        <v>506</v>
      </c>
      <c r="B2" s="176"/>
      <c r="C2" s="177"/>
    </row>
    <row r="3" spans="1:3" s="30" customFormat="1" ht="18" customHeight="1" x14ac:dyDescent="0.25">
      <c r="A3" s="175" t="s">
        <v>602</v>
      </c>
      <c r="B3" s="176"/>
      <c r="C3" s="177"/>
    </row>
    <row r="4" spans="1:3" s="32" customFormat="1" ht="18" customHeight="1" x14ac:dyDescent="0.2">
      <c r="A4" s="178" t="s">
        <v>507</v>
      </c>
      <c r="B4" s="179"/>
      <c r="C4" s="180"/>
    </row>
    <row r="5" spans="1:3" s="32" customFormat="1" ht="18" customHeight="1" x14ac:dyDescent="0.2">
      <c r="A5" s="181" t="s">
        <v>406</v>
      </c>
      <c r="B5" s="182"/>
      <c r="C5" s="147">
        <v>2024</v>
      </c>
    </row>
    <row r="6" spans="1:3" x14ac:dyDescent="0.2">
      <c r="A6" s="47" t="s">
        <v>435</v>
      </c>
      <c r="B6" s="47"/>
      <c r="C6" s="92">
        <v>2328750</v>
      </c>
    </row>
    <row r="7" spans="1:3" x14ac:dyDescent="0.2">
      <c r="A7" s="48"/>
      <c r="B7" s="49"/>
      <c r="C7" s="50"/>
    </row>
    <row r="8" spans="1:3" x14ac:dyDescent="0.2">
      <c r="A8" s="57" t="s">
        <v>436</v>
      </c>
      <c r="B8" s="57"/>
      <c r="C8" s="93">
        <f>SUM(C9:C14)</f>
        <v>0</v>
      </c>
    </row>
    <row r="9" spans="1:3" x14ac:dyDescent="0.2">
      <c r="A9" s="64" t="s">
        <v>437</v>
      </c>
      <c r="B9" s="63" t="s">
        <v>261</v>
      </c>
      <c r="C9" s="94">
        <v>0</v>
      </c>
    </row>
    <row r="10" spans="1:3" x14ac:dyDescent="0.2">
      <c r="A10" s="51" t="s">
        <v>438</v>
      </c>
      <c r="B10" s="52" t="s">
        <v>447</v>
      </c>
      <c r="C10" s="94">
        <v>0</v>
      </c>
    </row>
    <row r="11" spans="1:3" x14ac:dyDescent="0.2">
      <c r="A11" s="51" t="s">
        <v>439</v>
      </c>
      <c r="B11" s="52" t="s">
        <v>269</v>
      </c>
      <c r="C11" s="94">
        <v>0</v>
      </c>
    </row>
    <row r="12" spans="1:3" x14ac:dyDescent="0.2">
      <c r="A12" s="51" t="s">
        <v>440</v>
      </c>
      <c r="B12" s="52" t="s">
        <v>270</v>
      </c>
      <c r="C12" s="94">
        <v>0</v>
      </c>
    </row>
    <row r="13" spans="1:3" x14ac:dyDescent="0.2">
      <c r="A13" s="51" t="s">
        <v>441</v>
      </c>
      <c r="B13" s="52" t="s">
        <v>271</v>
      </c>
      <c r="C13" s="94">
        <v>0</v>
      </c>
    </row>
    <row r="14" spans="1:3" x14ac:dyDescent="0.2">
      <c r="A14" s="53" t="s">
        <v>442</v>
      </c>
      <c r="B14" s="54" t="s">
        <v>443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598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446</v>
      </c>
      <c r="C17" s="94">
        <v>0</v>
      </c>
    </row>
    <row r="18" spans="1:3" x14ac:dyDescent="0.2">
      <c r="A18" s="59">
        <v>3.2</v>
      </c>
      <c r="B18" s="52" t="s">
        <v>444</v>
      </c>
      <c r="C18" s="94">
        <v>0</v>
      </c>
    </row>
    <row r="19" spans="1:3" x14ac:dyDescent="0.2">
      <c r="A19" s="59">
        <v>3.3</v>
      </c>
      <c r="B19" s="54" t="s">
        <v>445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549</v>
      </c>
      <c r="B21" s="62"/>
      <c r="C21" s="92">
        <f>C6+C8-C16</f>
        <v>2328750</v>
      </c>
    </row>
    <row r="23" spans="1:3" x14ac:dyDescent="0.2">
      <c r="B23" s="31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scale="84" fitToHeight="0"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42"/>
  <sheetViews>
    <sheetView showGridLines="0" workbookViewId="0">
      <selection activeCell="B38" sqref="B38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3" t="s">
        <v>601</v>
      </c>
      <c r="B1" s="184"/>
      <c r="C1" s="185"/>
    </row>
    <row r="2" spans="1:3" s="33" customFormat="1" ht="18.95" customHeight="1" x14ac:dyDescent="0.25">
      <c r="A2" s="186" t="s">
        <v>508</v>
      </c>
      <c r="B2" s="187"/>
      <c r="C2" s="188"/>
    </row>
    <row r="3" spans="1:3" s="33" customFormat="1" ht="18.95" customHeight="1" x14ac:dyDescent="0.25">
      <c r="A3" s="186" t="s">
        <v>602</v>
      </c>
      <c r="B3" s="187"/>
      <c r="C3" s="188"/>
    </row>
    <row r="4" spans="1:3" x14ac:dyDescent="0.2">
      <c r="A4" s="178" t="s">
        <v>507</v>
      </c>
      <c r="B4" s="179"/>
      <c r="C4" s="180"/>
    </row>
    <row r="5" spans="1:3" ht="22.15" customHeight="1" x14ac:dyDescent="0.2">
      <c r="A5" s="189" t="s">
        <v>406</v>
      </c>
      <c r="B5" s="190"/>
      <c r="C5" s="147">
        <v>2024</v>
      </c>
    </row>
    <row r="6" spans="1:3" x14ac:dyDescent="0.2">
      <c r="A6" s="72" t="s">
        <v>448</v>
      </c>
      <c r="B6" s="47"/>
      <c r="C6" s="96">
        <v>1122544.42</v>
      </c>
    </row>
    <row r="7" spans="1:3" x14ac:dyDescent="0.2">
      <c r="A7" s="66"/>
      <c r="B7" s="49"/>
      <c r="C7" s="67"/>
    </row>
    <row r="8" spans="1:3" x14ac:dyDescent="0.2">
      <c r="A8" s="57" t="s">
        <v>449</v>
      </c>
      <c r="B8" s="68"/>
      <c r="C8" s="93">
        <f>SUM(C9:C29)</f>
        <v>0</v>
      </c>
    </row>
    <row r="9" spans="1:3" x14ac:dyDescent="0.2">
      <c r="A9" s="82">
        <v>2.1</v>
      </c>
      <c r="B9" s="73" t="s">
        <v>289</v>
      </c>
      <c r="C9" s="97">
        <v>0</v>
      </c>
    </row>
    <row r="10" spans="1:3" x14ac:dyDescent="0.2">
      <c r="A10" s="82">
        <v>2.2000000000000002</v>
      </c>
      <c r="B10" s="73" t="s">
        <v>286</v>
      </c>
      <c r="C10" s="97">
        <v>0</v>
      </c>
    </row>
    <row r="11" spans="1:3" x14ac:dyDescent="0.2">
      <c r="A11" s="78">
        <v>2.2999999999999998</v>
      </c>
      <c r="B11" s="65" t="s">
        <v>158</v>
      </c>
      <c r="C11" s="97">
        <v>0</v>
      </c>
    </row>
    <row r="12" spans="1:3" x14ac:dyDescent="0.2">
      <c r="A12" s="78">
        <v>2.4</v>
      </c>
      <c r="B12" s="65" t="s">
        <v>159</v>
      </c>
      <c r="C12" s="97">
        <v>0</v>
      </c>
    </row>
    <row r="13" spans="1:3" x14ac:dyDescent="0.2">
      <c r="A13" s="78">
        <v>2.5</v>
      </c>
      <c r="B13" s="65" t="s">
        <v>160</v>
      </c>
      <c r="C13" s="97">
        <v>0</v>
      </c>
    </row>
    <row r="14" spans="1:3" x14ac:dyDescent="0.2">
      <c r="A14" s="78">
        <v>2.6</v>
      </c>
      <c r="B14" s="65" t="s">
        <v>161</v>
      </c>
      <c r="C14" s="97">
        <v>0</v>
      </c>
    </row>
    <row r="15" spans="1:3" x14ac:dyDescent="0.2">
      <c r="A15" s="78">
        <v>2.7</v>
      </c>
      <c r="B15" s="65" t="s">
        <v>162</v>
      </c>
      <c r="C15" s="97">
        <v>0</v>
      </c>
    </row>
    <row r="16" spans="1:3" x14ac:dyDescent="0.2">
      <c r="A16" s="78">
        <v>2.8</v>
      </c>
      <c r="B16" s="65" t="s">
        <v>163</v>
      </c>
      <c r="C16" s="97">
        <v>0</v>
      </c>
    </row>
    <row r="17" spans="1:3" x14ac:dyDescent="0.2">
      <c r="A17" s="78">
        <v>2.9</v>
      </c>
      <c r="B17" s="65" t="s">
        <v>165</v>
      </c>
      <c r="C17" s="97">
        <v>0</v>
      </c>
    </row>
    <row r="18" spans="1:3" x14ac:dyDescent="0.2">
      <c r="A18" s="78" t="s">
        <v>450</v>
      </c>
      <c r="B18" s="65" t="s">
        <v>451</v>
      </c>
      <c r="C18" s="97">
        <v>0</v>
      </c>
    </row>
    <row r="19" spans="1:3" x14ac:dyDescent="0.2">
      <c r="A19" s="78" t="s">
        <v>476</v>
      </c>
      <c r="B19" s="65" t="s">
        <v>167</v>
      </c>
      <c r="C19" s="97">
        <v>0</v>
      </c>
    </row>
    <row r="20" spans="1:3" x14ac:dyDescent="0.2">
      <c r="A20" s="78" t="s">
        <v>477</v>
      </c>
      <c r="B20" s="65" t="s">
        <v>452</v>
      </c>
      <c r="C20" s="97">
        <v>0</v>
      </c>
    </row>
    <row r="21" spans="1:3" x14ac:dyDescent="0.2">
      <c r="A21" s="78" t="s">
        <v>478</v>
      </c>
      <c r="B21" s="65" t="s">
        <v>453</v>
      </c>
      <c r="C21" s="97">
        <v>0</v>
      </c>
    </row>
    <row r="22" spans="1:3" x14ac:dyDescent="0.2">
      <c r="A22" s="78" t="s">
        <v>479</v>
      </c>
      <c r="B22" s="65" t="s">
        <v>454</v>
      </c>
      <c r="C22" s="97">
        <v>0</v>
      </c>
    </row>
    <row r="23" spans="1:3" x14ac:dyDescent="0.2">
      <c r="A23" s="78" t="s">
        <v>455</v>
      </c>
      <c r="B23" s="65" t="s">
        <v>456</v>
      </c>
      <c r="C23" s="97">
        <v>0</v>
      </c>
    </row>
    <row r="24" spans="1:3" x14ac:dyDescent="0.2">
      <c r="A24" s="78" t="s">
        <v>457</v>
      </c>
      <c r="B24" s="65" t="s">
        <v>458</v>
      </c>
      <c r="C24" s="97">
        <v>0</v>
      </c>
    </row>
    <row r="25" spans="1:3" x14ac:dyDescent="0.2">
      <c r="A25" s="78" t="s">
        <v>459</v>
      </c>
      <c r="B25" s="65" t="s">
        <v>460</v>
      </c>
      <c r="C25" s="97">
        <v>0</v>
      </c>
    </row>
    <row r="26" spans="1:3" x14ac:dyDescent="0.2">
      <c r="A26" s="78" t="s">
        <v>461</v>
      </c>
      <c r="B26" s="65" t="s">
        <v>462</v>
      </c>
      <c r="C26" s="97">
        <v>0</v>
      </c>
    </row>
    <row r="27" spans="1:3" x14ac:dyDescent="0.2">
      <c r="A27" s="78" t="s">
        <v>463</v>
      </c>
      <c r="B27" s="65" t="s">
        <v>464</v>
      </c>
      <c r="C27" s="97">
        <v>0</v>
      </c>
    </row>
    <row r="28" spans="1:3" x14ac:dyDescent="0.2">
      <c r="A28" s="78" t="s">
        <v>465</v>
      </c>
      <c r="B28" s="65" t="s">
        <v>466</v>
      </c>
      <c r="C28" s="97">
        <v>0</v>
      </c>
    </row>
    <row r="29" spans="1:3" x14ac:dyDescent="0.2">
      <c r="A29" s="78" t="s">
        <v>467</v>
      </c>
      <c r="B29" s="73" t="s">
        <v>468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469</v>
      </c>
      <c r="B31" s="77"/>
      <c r="C31" s="98">
        <f>SUM(C32:C38)</f>
        <v>0</v>
      </c>
    </row>
    <row r="32" spans="1:3" x14ac:dyDescent="0.2">
      <c r="A32" s="78" t="s">
        <v>470</v>
      </c>
      <c r="B32" s="65" t="s">
        <v>358</v>
      </c>
      <c r="C32" s="97">
        <v>0</v>
      </c>
    </row>
    <row r="33" spans="1:3" x14ac:dyDescent="0.2">
      <c r="A33" s="78" t="s">
        <v>471</v>
      </c>
      <c r="B33" s="65" t="s">
        <v>40</v>
      </c>
      <c r="C33" s="97">
        <v>0</v>
      </c>
    </row>
    <row r="34" spans="1:3" x14ac:dyDescent="0.2">
      <c r="A34" s="78" t="s">
        <v>472</v>
      </c>
      <c r="B34" s="65" t="s">
        <v>368</v>
      </c>
      <c r="C34" s="97">
        <v>0</v>
      </c>
    </row>
    <row r="35" spans="1:3" x14ac:dyDescent="0.2">
      <c r="A35" s="78" t="s">
        <v>473</v>
      </c>
      <c r="B35" s="65" t="s">
        <v>374</v>
      </c>
      <c r="C35" s="97">
        <v>0</v>
      </c>
    </row>
    <row r="36" spans="1:3" x14ac:dyDescent="0.2">
      <c r="A36" s="78" t="s">
        <v>474</v>
      </c>
      <c r="B36" s="65" t="s">
        <v>382</v>
      </c>
      <c r="C36" s="97">
        <v>0</v>
      </c>
    </row>
    <row r="37" spans="1:3" x14ac:dyDescent="0.2">
      <c r="A37" s="78" t="s">
        <v>551</v>
      </c>
      <c r="B37" s="65" t="s">
        <v>599</v>
      </c>
      <c r="C37" s="97">
        <v>0</v>
      </c>
    </row>
    <row r="38" spans="1:3" x14ac:dyDescent="0.2">
      <c r="A38" s="78" t="s">
        <v>552</v>
      </c>
      <c r="B38" s="73" t="s">
        <v>475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550</v>
      </c>
      <c r="B40" s="47"/>
      <c r="C40" s="92">
        <f>C6-C8+C31</f>
        <v>1122544.42</v>
      </c>
    </row>
    <row r="42" spans="1:3" x14ac:dyDescent="0.2">
      <c r="B42" s="31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scale="8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72"/>
  <sheetViews>
    <sheetView workbookViewId="0">
      <selection activeCell="B61" sqref="B61:B72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1" t="s">
        <v>601</v>
      </c>
      <c r="B1" s="192"/>
      <c r="C1" s="192"/>
      <c r="D1" s="192"/>
      <c r="E1" s="192"/>
      <c r="F1" s="192"/>
      <c r="G1" s="21" t="s">
        <v>498</v>
      </c>
      <c r="H1" s="22">
        <v>2024</v>
      </c>
    </row>
    <row r="2" spans="1:10" ht="18.95" customHeight="1" x14ac:dyDescent="0.2">
      <c r="A2" s="171" t="s">
        <v>509</v>
      </c>
      <c r="B2" s="192"/>
      <c r="C2" s="192"/>
      <c r="D2" s="192"/>
      <c r="E2" s="192"/>
      <c r="F2" s="192"/>
      <c r="G2" s="21" t="s">
        <v>499</v>
      </c>
      <c r="H2" s="22" t="s">
        <v>501</v>
      </c>
    </row>
    <row r="3" spans="1:10" ht="18.95" customHeight="1" x14ac:dyDescent="0.2">
      <c r="A3" s="193" t="s">
        <v>602</v>
      </c>
      <c r="B3" s="194"/>
      <c r="C3" s="194"/>
      <c r="D3" s="194"/>
      <c r="E3" s="194"/>
      <c r="F3" s="194"/>
      <c r="G3" s="21" t="s">
        <v>500</v>
      </c>
      <c r="H3" s="22">
        <v>2</v>
      </c>
    </row>
    <row r="4" spans="1:10" x14ac:dyDescent="0.2">
      <c r="A4" s="193" t="str">
        <f>'Notas a los Edos Financieros'!A4</f>
        <v>(Cifras en Pesos)</v>
      </c>
      <c r="B4" s="194"/>
      <c r="C4" s="194"/>
      <c r="D4" s="194"/>
      <c r="E4" s="194"/>
      <c r="F4" s="194"/>
      <c r="G4" s="146"/>
      <c r="H4" s="146"/>
    </row>
    <row r="5" spans="1:10" x14ac:dyDescent="0.2">
      <c r="A5" s="24" t="s">
        <v>116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86</v>
      </c>
      <c r="B8" s="26" t="s">
        <v>406</v>
      </c>
      <c r="C8" s="26" t="s">
        <v>110</v>
      </c>
      <c r="D8" s="26" t="s">
        <v>407</v>
      </c>
      <c r="E8" s="26" t="s">
        <v>408</v>
      </c>
      <c r="F8" s="26" t="s">
        <v>109</v>
      </c>
      <c r="G8" s="26" t="s">
        <v>79</v>
      </c>
      <c r="H8" s="26" t="s">
        <v>111</v>
      </c>
      <c r="I8" s="26" t="s">
        <v>112</v>
      </c>
      <c r="J8" s="26" t="s">
        <v>113</v>
      </c>
    </row>
    <row r="9" spans="1:10" s="35" customFormat="1" x14ac:dyDescent="0.2">
      <c r="A9" s="34">
        <v>7000</v>
      </c>
      <c r="B9" s="35" t="s">
        <v>80</v>
      </c>
    </row>
    <row r="10" spans="1:10" x14ac:dyDescent="0.2">
      <c r="A10" s="23">
        <v>7110</v>
      </c>
      <c r="B10" s="23" t="s">
        <v>79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78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77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76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75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74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73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72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71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70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69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68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67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66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65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64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63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62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61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60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59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58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57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56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55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54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53</v>
      </c>
    </row>
    <row r="38" spans="1:6" x14ac:dyDescent="0.2">
      <c r="C38" s="28"/>
      <c r="D38" s="28"/>
      <c r="E38" s="28"/>
      <c r="F38" s="28"/>
    </row>
    <row r="39" spans="1:6" x14ac:dyDescent="0.2">
      <c r="B39" s="191" t="s">
        <v>553</v>
      </c>
      <c r="C39" s="191"/>
      <c r="D39" s="28"/>
      <c r="E39" s="28"/>
      <c r="F39" s="28"/>
    </row>
    <row r="40" spans="1:6" x14ac:dyDescent="0.2">
      <c r="B40" s="142" t="s">
        <v>406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4657500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-2328750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0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-2328750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1" t="s">
        <v>554</v>
      </c>
      <c r="C48" s="191"/>
    </row>
    <row r="49" spans="1:3" x14ac:dyDescent="0.2">
      <c r="B49" s="149" t="s">
        <v>406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-4657500</v>
      </c>
    </row>
    <row r="51" spans="1:3" x14ac:dyDescent="0.2">
      <c r="A51" s="23">
        <v>8220</v>
      </c>
      <c r="B51" s="112" t="s">
        <v>46</v>
      </c>
      <c r="C51" s="114">
        <v>1046732.5</v>
      </c>
    </row>
    <row r="52" spans="1:3" x14ac:dyDescent="0.2">
      <c r="A52" s="23">
        <v>8230</v>
      </c>
      <c r="B52" s="112" t="s">
        <v>600</v>
      </c>
      <c r="C52" s="114">
        <v>0</v>
      </c>
    </row>
    <row r="53" spans="1:3" x14ac:dyDescent="0.2">
      <c r="A53" s="23">
        <v>8240</v>
      </c>
      <c r="B53" s="112" t="s">
        <v>45</v>
      </c>
      <c r="C53" s="114">
        <v>2488223.08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0</v>
      </c>
    </row>
    <row r="56" spans="1:3" x14ac:dyDescent="0.2">
      <c r="A56" s="23">
        <v>8270</v>
      </c>
      <c r="B56" s="112" t="s">
        <v>42</v>
      </c>
      <c r="C56" s="114">
        <v>1122544.42</v>
      </c>
    </row>
    <row r="58" spans="1:3" x14ac:dyDescent="0.2">
      <c r="B58" s="14" t="s">
        <v>518</v>
      </c>
    </row>
    <row r="61" spans="1:3" x14ac:dyDescent="0.2">
      <c r="B61" s="196"/>
    </row>
    <row r="62" spans="1:3" x14ac:dyDescent="0.2">
      <c r="B62" s="197"/>
    </row>
    <row r="63" spans="1:3" x14ac:dyDescent="0.2">
      <c r="B63" s="197"/>
    </row>
    <row r="64" spans="1:3" x14ac:dyDescent="0.2">
      <c r="B64" s="197"/>
    </row>
    <row r="65" spans="2:2" x14ac:dyDescent="0.2">
      <c r="B65" s="196"/>
    </row>
    <row r="66" spans="2:2" x14ac:dyDescent="0.2">
      <c r="B66" s="196"/>
    </row>
    <row r="67" spans="2:2" x14ac:dyDescent="0.2">
      <c r="B67" s="196"/>
    </row>
    <row r="68" spans="2:2" x14ac:dyDescent="0.2">
      <c r="B68" s="196"/>
    </row>
    <row r="69" spans="2:2" x14ac:dyDescent="0.2">
      <c r="B69" s="197"/>
    </row>
    <row r="70" spans="2:2" x14ac:dyDescent="0.2">
      <c r="B70" s="197"/>
    </row>
    <row r="71" spans="2:2" x14ac:dyDescent="0.2">
      <c r="B71" s="197"/>
    </row>
    <row r="72" spans="2:2" x14ac:dyDescent="0.2">
      <c r="B72" s="196"/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  <pageSetup scale="5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C36D0-E2A9-4C02-A9E4-C6107A70C975}">
  <dimension ref="A1"/>
  <sheetViews>
    <sheetView tabSelected="1"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C.P. Nora Gabriela Parroquìn Martìnez</cp:lastModifiedBy>
  <cp:lastPrinted>2024-07-29T21:50:51Z</cp:lastPrinted>
  <dcterms:created xsi:type="dcterms:W3CDTF">2012-12-11T20:36:24Z</dcterms:created>
  <dcterms:modified xsi:type="dcterms:W3CDTF">2024-07-29T22:06:17Z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