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A159FF5E-585F-4507-B4A9-0A4C52C69FC3}" xr6:coauthVersionLast="47" xr6:coauthVersionMax="47" xr10:uidLastSave="{00000000-0000-0000-0000-000000000000}"/>
  <bookViews>
    <workbookView xWindow="-120" yWindow="-120" windowWidth="29040" windowHeight="15840" tabRatio="863" activeTab="9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/>
  <c r="D60" i="62" l="1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5" i="60" s="1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60" i="60" l="1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D63" i="62" s="1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63" i="62" l="1"/>
  <c r="C48" i="62" s="1"/>
  <c r="C122" i="62" s="1"/>
  <c r="C98" i="60"/>
  <c r="D48" i="62"/>
  <c r="D122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37" i="64" s="1"/>
  <c r="C15" i="63"/>
  <c r="C7" i="63"/>
  <c r="C20" i="63" s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<sst xmlns="http://schemas.openxmlformats.org/spreadsheetml/2006/main" count="959" uniqueCount="670">
  <si>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</si>
  <si>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</si>
  <si>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</si>
  <si>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</si>
  <si>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</si>
  <si>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</si>
  <si>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</si>
  <si>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</si>
  <si>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</si>
  <si>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</si>
  <si>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</si>
  <si>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</si>
  <si>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</si>
  <si>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</si>
  <si>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</si>
  <si>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</si>
  <si>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</si>
  <si>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</si>
  <si>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</si>
  <si>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</si>
  <si>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</si>
  <si>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</si>
  <si>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</si>
  <si>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</si>
  <si>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</si>
  <si>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</si>
  <si>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</si>
  <si>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</si>
  <si>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</si>
  <si>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</si>
  <si>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</si>
  <si>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</si>
  <si>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</si>
  <si>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</si>
  <si>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</si>
  <si>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</si>
  <si>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</si>
  <si>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</si>
  <si>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</si>
  <si>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</si>
  <si>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</si>
  <si>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</si>
  <si>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</si>
  <si>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</si>
  <si>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</si>
  <si>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</si>
  <si>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</si>
  <si>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</si>
  <si>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</si>
  <si>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</si>
  <si>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</si>
  <si>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</si>
  <si>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</si>
  <si>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</si>
  <si>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</si>
  <si>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</si>
  <si>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</si>
  <si>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</si>
  <si>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</si>
  <si>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</si>
  <si>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</si>
  <si>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</si>
  <si>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</si>
  <si>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</si>
  <si>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</si>
  <si>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</si>
  <si>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</si>
  <si>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</si>
  <si>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</si>
  <si>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</si>
  <si>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</si>
  <si>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</si>
  <si>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</si>
  <si>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</si>
  <si>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</si>
  <si>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</si>
  <si>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</si>
  <si>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</si>
  <si>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</si>
  <si>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</si>
  <si>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</si>
  <si>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</si>
  <si>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</si>
  <si>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</si>
  <si>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</si>
  <si>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</si>
  <si>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</si>
  <si>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</si>
  <si>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</si>
  <si>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</si>
  <si>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</si>
  <si>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</si>
  <si>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</si>
  <si>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</si>
  <si>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</si>
  <si>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</si>
  <si>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</si>
  <si>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</si>
  <si>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</si>
  <si>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</si>
  <si>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</si>
  <si>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</si>
  <si>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</si>
  <si>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</si>
  <si>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</si>
  <si>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</si>
  <si>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</si>
  <si>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</si>
  <si>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</si>
  <si>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</si>
  <si>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</si>
  <si>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</si>
  <si>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</si>
  <si>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</si>
  <si>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</si>
  <si>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</si>
  <si>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</si>
  <si>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</si>
  <si>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</si>
  <si>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</si>
  <si>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</si>
  <si>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</si>
  <si>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</si>
  <si>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</si>
  <si>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</si>
  <si>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</si>
  <si>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</si>
  <si>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</si>
  <si>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</si>
  <si>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</si>
  <si>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</si>
  <si>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</si>
  <si>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</si>
  <si>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</si>
  <si>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</si>
  <si>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</si>
  <si>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</si>
  <si>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</si>
  <si>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</si>
  <si>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</si>
  <si>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</si>
  <si>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</si>
  <si>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</si>
  <si>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</si>
  <si>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</si>
  <si>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</si>
  <si>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</si>
  <si>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</si>
  <si>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</si>
  <si>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</si>
  <si>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</si>
  <si>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</si>
  <si>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</si>
  <si>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</si>
  <si>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</si>
  <si>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</si>
  <si>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</si>
  <si>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</si>
  <si>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</si>
  <si>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</si>
  <si>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</si>
  <si>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</si>
  <si>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</si>
  <si>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</si>
  <si>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</si>
  <si>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</si>
  <si>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</si>
  <si>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</si>
  <si>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</si>
  <si>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</si>
  <si>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</si>
  <si>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</si>
  <si>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</si>
  <si>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</si>
  <si>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</si>
  <si>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</si>
  <si>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</si>
  <si>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</si>
  <si>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</si>
  <si>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</si>
  <si>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</si>
  <si>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</si>
  <si>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</si>
  <si>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</si>
  <si>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</si>
  <si>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</si>
  <si>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</si>
  <si>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</si>
  <si>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</si>
  <si>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</si>
  <si>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</si>
  <si>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</si>
  <si>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</si>
  <si>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</si>
  <si>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</si>
  <si>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</si>
  <si>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</si>
  <si>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</si>
  <si>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</si>
  <si>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</si>
  <si>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</si>
  <si>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</si>
  <si>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</si>
  <si>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</si>
  <si>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</si>
  <si>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</si>
  <si>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</si>
  <si>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</si>
  <si>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</si>
  <si>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</si>
  <si>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</si>
  <si>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</si>
  <si>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</si>
  <si>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</si>
  <si>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</si>
  <si>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</si>
  <si>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</si>
  <si>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</si>
  <si>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</si>
  <si>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</si>
  <si>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</si>
  <si>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</si>
  <si>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</si>
  <si>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</si>
  <si>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</si>
  <si>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</si>
  <si>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</si>
  <si>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</si>
  <si>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</si>
  <si>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</si>
  <si>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</si>
  <si>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</si>
  <si>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</si>
  <si>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</si>
  <si>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</si>
  <si>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</si>
  <si>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</si>
  <si>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</si>
  <si>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</si>
  <si>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</si>
  <si>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</si>
  <si>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</si>
  <si>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</si>
  <si>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</si>
  <si>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</si>
  <si>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</si>
  <si>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</si>
  <si>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</si>
  <si>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</si>
  <si>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</si>
  <si>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</si>
  <si>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</si>
  <si>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</si>
  <si>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</si>
  <si>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</si>
  <si>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</si>
  <si>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</si>
  <si>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</si>
  <si>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</si>
  <si>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</si>
  <si>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</si>
  <si>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</si>
  <si>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</si>
  <si>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</si>
  <si>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</si>
  <si>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</si>
  <si>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</si>
  <si>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</si>
  <si>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</si>
  <si>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</si>
  <si>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</si>
  <si>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</si>
  <si>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</si>
  <si>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</si>
  <si>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</si>
  <si>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</si>
  <si>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</si>
  <si>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</si>
  <si>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</si>
  <si>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</si>
  <si>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</si>
  <si>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</si>
  <si>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</si>
  <si>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</si>
  <si>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</si>
  <si>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</si>
  <si>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</si>
  <si>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</si>
  <si>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</si>
  <si>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</si>
  <si>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</si>
  <si>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</si>
  <si>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</si>
  <si>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</si>
  <si>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</si>
  <si>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</si>
  <si>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</si>
  <si>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</si>
  <si>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</si>
  <si>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</si>
  <si>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</si>
  <si>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</si>
  <si>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</si>
  <si>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</si>
  <si>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</si>
  <si>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</si>
  <si>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</si>
  <si>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</si>
  <si>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</si>
  <si>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</si>
  <si>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</si>
  <si>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</si>
  <si>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</si>
  <si>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</si>
  <si>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</si>
  <si>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</si>
  <si>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</si>
  <si>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</si>
  <si>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</si>
  <si>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</si>
  <si>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</si>
  <si>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</si>
  <si>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</si>
  <si>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</si>
  <si>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</si>
  <si>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</si>
  <si>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</si>
  <si>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</si>
  <si>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</si>
  <si>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</si>
  <si>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</si>
  <si>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</si>
  <si>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</si>
  <si>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</si>
  <si>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</si>
  <si>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</si>
  <si>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</si>
  <si>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</si>
  <si>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</si>
  <si>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</si>
  <si>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</si>
  <si>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</si>
  <si>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</si>
  <si>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</si>
  <si>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</si>
  <si>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</si>
  <si>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</si>
  <si>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</si>
  <si>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</si>
  <si>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</si>
  <si>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</si>
  <si>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</si>
  <si>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</si>
  <si>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</si>
  <si>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</si>
  <si>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</si>
  <si>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</si>
  <si>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</si>
  <si>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</si>
  <si>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</si>
  <si>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</si>
  <si>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</si>
  <si>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</si>
  <si>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</si>
  <si>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</si>
  <si>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</si>
  <si>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</si>
  <si>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</si>
  <si>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</si>
  <si>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</si>
  <si>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</si>
  <si>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</si>
  <si>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</si>
  <si>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</si>
  <si>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</si>
  <si>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</si>
  <si>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</si>
  <si>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</si>
  <si>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</si>
  <si>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</si>
  <si>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</si>
  <si>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</si>
  <si>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</si>
  <si>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</si>
  <si>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</si>
  <si>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</si>
  <si>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</si>
  <si>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</si>
  <si>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</si>
  <si>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</si>
  <si>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</si>
  <si>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</si>
  <si>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</si>
  <si>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</si>
  <si>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</si>
  <si>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</si>
  <si>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</si>
  <si>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</si>
  <si>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</si>
  <si>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</si>
  <si>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</si>
  <si>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</si>
  <si>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</si>
  <si>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</si>
  <si>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</si>
  <si>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</si>
  <si>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</si>
  <si>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</si>
  <si>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</si>
  <si>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</si>
  <si>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</si>
  <si>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</si>
  <si>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</si>
  <si>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</si>
  <si>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</si>
  <si>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</si>
  <si>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</si>
  <si>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</si>
  <si>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</si>
  <si>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</si>
  <si>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</si>
  <si>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</si>
  <si>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</si>
  <si>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</si>
  <si>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</si>
  <si>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</si>
  <si>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</si>
  <si>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</si>
  <si>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</si>
  <si>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</si>
  <si>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</si>
  <si>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</si>
  <si>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</si>
  <si>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</si>
  <si>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</si>
  <si>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</si>
  <si>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</si>
  <si>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</si>
  <si>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</si>
  <si>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</si>
  <si>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</si>
  <si>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</si>
  <si>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</si>
  <si>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</si>
  <si>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</si>
  <si>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</si>
  <si>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</si>
  <si>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</si>
  <si>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</si>
  <si>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</si>
  <si>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</si>
  <si>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</si>
  <si>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</si>
  <si>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</si>
  <si>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</si>
  <si>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</si>
  <si>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</si>
  <si>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</si>
  <si>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</si>
  <si>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</si>
  <si>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</si>
  <si>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</si>
  <si>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</si>
  <si>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</si>
  <si>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</si>
  <si>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</si>
  <si>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</si>
  <si>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</si>
  <si>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</si>
  <si>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</si>
  <si>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</si>
  <si>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</si>
  <si>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</si>
  <si>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</si>
  <si>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</si>
  <si>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</si>
  <si>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</si>
  <si>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</si>
  <si>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</si>
  <si>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</si>
  <si>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</si>
  <si>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</si>
  <si>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</si>
  <si>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</si>
  <si>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</si>
  <si>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</si>
  <si>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</si>
  <si>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</si>
  <si>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</si>
  <si>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</si>
  <si>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</si>
  <si>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</si>
  <si>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</si>
  <si>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</si>
  <si>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</si>
  <si>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</si>
  <si>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</si>
  <si>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</si>
  <si>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</si>
  <si>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</si>
  <si>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</si>
  <si>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</si>
  <si>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</si>
  <si>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</si>
  <si>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</si>
  <si>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</si>
  <si>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</si>
  <si>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</si>
  <si>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</si>
  <si>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</si>
  <si>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</si>
  <si>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</si>
  <si>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</si>
  <si>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</si>
  <si>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</si>
  <si>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</si>
  <si>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</si>
  <si>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</si>
  <si>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</si>
  <si>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</si>
  <si>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</si>
  <si>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</si>
  <si>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</si>
  <si>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</si>
  <si>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</si>
  <si>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</si>
  <si>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</si>
  <si>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</si>
  <si>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</si>
  <si>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</si>
  <si>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</si>
  <si>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</si>
  <si>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</si>
  <si>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</si>
  <si>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</si>
  <si>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</si>
  <si>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</si>
  <si>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</si>
  <si>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</si>
  <si>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</si>
  <si>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</si>
  <si>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</si>
  <si>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</si>
  <si>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</si>
  <si>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</si>
  <si>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</si>
  <si>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</si>
  <si>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</si>
  <si>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</si>
  <si>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</si>
  <si>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</si>
  <si>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</si>
  <si>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</si>
  <si>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</si>
  <si>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</si>
  <si>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</si>
  <si>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</si>
  <si>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</si>
  <si>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</si>
  <si>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</si>
  <si>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</si>
  <si>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</si>
  <si>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</si>
  <si>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</si>
  <si>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</si>
  <si>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</si>
  <si>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</si>
  <si>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</si>
  <si>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</si>
  <si>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</si>
  <si>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</si>
  <si>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</si>
  <si>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</si>
  <si>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</si>
  <si>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</si>
  <si>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</si>
  <si>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</si>
  <si>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</si>
  <si>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</si>
  <si>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</si>
  <si>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</si>
  <si>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</si>
  <si>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</si>
  <si>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</si>
  <si>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</si>
  <si>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</si>
  <si>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</si>
  <si>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</si>
  <si>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</si>
  <si>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</si>
  <si>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</si>
  <si>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</si>
  <si>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</si>
  <si>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</si>
  <si>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</si>
  <si>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</si>
  <si>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</si>
  <si>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</si>
  <si>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</si>
  <si>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</si>
  <si>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</si>
  <si>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</si>
  <si>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</si>
  <si>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</si>
  <si>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</si>
  <si>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</si>
  <si>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</si>
  <si>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</si>
  <si>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</si>
  <si>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</si>
  <si>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</si>
  <si>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</si>
  <si>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</si>
  <si>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</si>
  <si>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</si>
  <si>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</si>
  <si>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</si>
  <si>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</si>
  <si>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</si>
  <si>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</si>
  <si>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</si>
  <si>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</si>
  <si>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</si>
  <si>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</si>
  <si>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</si>
  <si>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</si>
  <si>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</si>
  <si>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</si>
  <si>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</si>
  <si>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</si>
  <si>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</si>
  <si>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</si>
  <si>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</si>
  <si>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</si>
  <si>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</si>
  <si>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</si>
  <si>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</si>
  <si>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</si>
  <si>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</si>
  <si>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</si>
  <si>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</si>
  <si>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</si>
  <si>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</si>
  <si>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</si>
  <si>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</si>
  <si>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</si>
  <si>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</si>
  <si>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</si>
  <si>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</si>
  <si>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</si>
  <si>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</si>
  <si>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</si>
  <si>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</si>
  <si>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</si>
  <si>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</si>
  <si>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</si>
  <si>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</si>
  <si>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</si>
  <si>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</si>
  <si>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Municipal de Salamanca para las Mujeres</t>
  </si>
  <si>
    <t>Correspondiente del 1 de Enero al 31 de Diciembre de 2023</t>
  </si>
  <si>
    <t>3.6</t>
  </si>
  <si>
    <t>3.7</t>
  </si>
  <si>
    <t>Demandas Judiciales en Proceso de Resolución</t>
  </si>
  <si>
    <t>ELABORA</t>
  </si>
  <si>
    <t>C.P. YAMILA BELMAN QUINTANA</t>
  </si>
  <si>
    <t>DEPARTAMENTO CONTABLE ADMINISTRATIVO</t>
  </si>
  <si>
    <t>REVISA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</si>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</sst>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8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3" fillId="0" borderId="0" xfId="0" applyFont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8" fillId="0" borderId="15" xfId="10" applyFont="1" applyBorder="1"/>
    <xf numFmtId="0" fontId="8" fillId="0" borderId="0" xfId="10" applyFont="1" applyAlignment="1">
      <alignment horizontal="center"/>
    </xf>
    <xf numFmtId="0" fontId="8" fillId="0" borderId="15" xfId="10" applyFont="1" applyBorder="1" applyAlignment="1">
      <alignment horizontal="center"/>
    </xf>
    <xf numFmtId="0" fontId="13" fillId="0" borderId="15" xfId="9" applyFont="1" applyBorder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8" fillId="0" borderId="0" xfId="10" applyFont="1" applyAlignment="1">
      <alignment horizontal="left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61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62" sqref="B62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8" t="s">
        <v>659</v>
      </c>
      <c r="B1" s="158"/>
      <c r="C1" s="17"/>
      <c r="D1" s="14" t="s">
        <v>599</v>
      </c>
      <c r="E1" s="15">
        <v>2023</v>
      </c>
    </row>
    <row r="2" spans="1:5" ht="18.95" customHeight="1" x14ac:dyDescent="0.2">
      <c r="A2" s="159" t="s">
        <v>598</v>
      </c>
      <c r="B2" s="159"/>
      <c r="C2" s="36"/>
      <c r="D2" s="14" t="s">
        <v>600</v>
      </c>
      <c r="E2" s="17" t="s">
        <v>605</v>
      </c>
    </row>
    <row r="3" spans="1:5" ht="18.95" customHeight="1" x14ac:dyDescent="0.2">
      <c r="A3" s="158" t="s">
        <v>660</v>
      </c>
      <c r="B3" s="158"/>
      <c r="C3" s="17"/>
      <c r="D3" s="14" t="s">
        <v>601</v>
      </c>
      <c r="E3" s="15">
        <v>4</v>
      </c>
    </row>
    <row r="4" spans="1:5" ht="18.95" customHeight="1" x14ac:dyDescent="0.2">
      <c r="A4" s="158" t="s">
        <v>620</v>
      </c>
      <c r="B4" s="158"/>
      <c r="C4" s="158"/>
      <c r="D4" s="158"/>
      <c r="E4" s="158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  <row r="49" spans="2:2" x14ac:dyDescent="0.2">
      <c r="B49" s="153"/>
    </row>
    <row r="50" spans="2:2" x14ac:dyDescent="0.2">
      <c r="B50" s="152" t="s">
        <v>664</v>
      </c>
    </row>
    <row r="51" spans="2:2" x14ac:dyDescent="0.2">
      <c r="B51" s="152" t="s">
        <v>665</v>
      </c>
    </row>
    <row r="52" spans="2:2" x14ac:dyDescent="0.2">
      <c r="B52" s="152" t="s">
        <v>666</v>
      </c>
    </row>
    <row r="56" spans="2:2" x14ac:dyDescent="0.2">
      <c r="B56" s="153"/>
    </row>
    <row r="57" spans="2:2" x14ac:dyDescent="0.2">
      <c r="B57" s="152" t="s">
        <v>667</v>
      </c>
    </row>
    <row r="58" spans="2:2" x14ac:dyDescent="0.2">
      <c r="B58" s="152" t="s">
        <v>668</v>
      </c>
    </row>
    <row r="59" spans="2:2" x14ac:dyDescent="0.2">
      <c r="B59" s="152" t="s">
        <v>669</v>
      </c>
    </row>
    <row r="60" spans="2:2" x14ac:dyDescent="0.2">
      <c r="B60" s="152"/>
    </row>
    <row r="61" spans="2:2" x14ac:dyDescent="0.2">
      <c r="B61" s="152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38"/>
  <sheetViews>
    <sheetView showGridLines="0" tabSelected="1" workbookViewId="0">
      <selection activeCell="D29" sqref="D29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63" t="s">
        <v>659</v>
      </c>
      <c r="B1" s="164"/>
      <c r="C1" s="165"/>
    </row>
    <row r="2" spans="1:3" s="37" customFormat="1" ht="18" customHeight="1" x14ac:dyDescent="0.25">
      <c r="A2" s="166" t="s">
        <v>610</v>
      </c>
      <c r="B2" s="167"/>
      <c r="C2" s="168"/>
    </row>
    <row r="3" spans="1:3" s="37" customFormat="1" ht="18" customHeight="1" x14ac:dyDescent="0.25">
      <c r="A3" s="166" t="s">
        <v>660</v>
      </c>
      <c r="B3" s="167"/>
      <c r="C3" s="168"/>
    </row>
    <row r="4" spans="1:3" s="39" customFormat="1" ht="18" customHeight="1" x14ac:dyDescent="0.2">
      <c r="A4" s="169" t="s">
        <v>611</v>
      </c>
      <c r="B4" s="170"/>
      <c r="C4" s="171"/>
    </row>
    <row r="5" spans="1:3" x14ac:dyDescent="0.2">
      <c r="A5" s="54" t="s">
        <v>520</v>
      </c>
      <c r="B5" s="54"/>
      <c r="C5" s="132">
        <v>3105000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3105000</v>
      </c>
    </row>
    <row r="22" spans="1:3" x14ac:dyDescent="0.2">
      <c r="B22" s="172" t="s">
        <v>622</v>
      </c>
      <c r="C22" s="172"/>
    </row>
    <row r="23" spans="1:3" x14ac:dyDescent="0.2">
      <c r="B23" s="172"/>
      <c r="C23" s="172"/>
    </row>
    <row r="25" spans="1:3" x14ac:dyDescent="0.2">
      <c r="B25" s="154"/>
    </row>
    <row r="26" spans="1:3" x14ac:dyDescent="0.2">
      <c r="B26" s="155" t="s">
        <v>664</v>
      </c>
    </row>
    <row r="27" spans="1:3" x14ac:dyDescent="0.2">
      <c r="B27" s="155" t="s">
        <v>665</v>
      </c>
    </row>
    <row r="28" spans="1:3" x14ac:dyDescent="0.2">
      <c r="B28" s="155" t="s">
        <v>666</v>
      </c>
    </row>
    <row r="29" spans="1:3" x14ac:dyDescent="0.2">
      <c r="B29" s="155"/>
    </row>
    <row r="30" spans="1:3" x14ac:dyDescent="0.2">
      <c r="B30" s="155"/>
    </row>
    <row r="31" spans="1:3" x14ac:dyDescent="0.2">
      <c r="B31" s="155"/>
    </row>
    <row r="32" spans="1:3" x14ac:dyDescent="0.2">
      <c r="B32" s="155"/>
    </row>
    <row r="33" spans="2:2" x14ac:dyDescent="0.2">
      <c r="B33" s="155"/>
    </row>
    <row r="34" spans="2:2" x14ac:dyDescent="0.2">
      <c r="B34" s="156"/>
    </row>
    <row r="35" spans="2:2" x14ac:dyDescent="0.2">
      <c r="B35" s="155" t="s">
        <v>667</v>
      </c>
    </row>
    <row r="36" spans="2:2" x14ac:dyDescent="0.2">
      <c r="B36" s="155" t="s">
        <v>668</v>
      </c>
    </row>
    <row r="37" spans="2:2" x14ac:dyDescent="0.2">
      <c r="B37" s="155" t="s">
        <v>669</v>
      </c>
    </row>
    <row r="38" spans="2:2" x14ac:dyDescent="0.2">
      <c r="B38" s="155"/>
    </row>
  </sheetData>
  <mergeCells count="5">
    <mergeCell ref="A1:C1"/>
    <mergeCell ref="A2:C2"/>
    <mergeCell ref="A3:C3"/>
    <mergeCell ref="A4:C4"/>
    <mergeCell ref="B22:C23"/>
  </mergeCells>
  <pageMargins left="0.7" right="0.7" top="0.75" bottom="0.75" header="0.3" footer="0.3"/>
  <pageSetup paperSize="9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54"/>
  <sheetViews>
    <sheetView showGridLines="0" topLeftCell="A10" workbookViewId="0">
      <selection activeCell="B52" sqref="B52:B54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73" t="s">
        <v>659</v>
      </c>
      <c r="B1" s="174"/>
      <c r="C1" s="175"/>
    </row>
    <row r="2" spans="1:3" s="40" customFormat="1" ht="18.95" customHeight="1" x14ac:dyDescent="0.25">
      <c r="A2" s="176" t="s">
        <v>612</v>
      </c>
      <c r="B2" s="177"/>
      <c r="C2" s="178"/>
    </row>
    <row r="3" spans="1:3" s="40" customFormat="1" ht="18.95" customHeight="1" x14ac:dyDescent="0.25">
      <c r="A3" s="176" t="s">
        <v>660</v>
      </c>
      <c r="B3" s="177"/>
      <c r="C3" s="178"/>
    </row>
    <row r="4" spans="1:3" x14ac:dyDescent="0.2">
      <c r="A4" s="169" t="s">
        <v>611</v>
      </c>
      <c r="B4" s="170"/>
      <c r="C4" s="171"/>
    </row>
    <row r="5" spans="1:3" x14ac:dyDescent="0.2">
      <c r="A5" s="79" t="s">
        <v>533</v>
      </c>
      <c r="B5" s="54"/>
      <c r="C5" s="136">
        <v>2283767.7799999998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27943.5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27943.5</v>
      </c>
    </row>
    <row r="11" spans="1:3" x14ac:dyDescent="0.2">
      <c r="A11" s="85">
        <v>2.4</v>
      </c>
      <c r="B11" s="72" t="s">
        <v>237</v>
      </c>
      <c r="C11" s="137">
        <v>0</v>
      </c>
    </row>
    <row r="12" spans="1:3" x14ac:dyDescent="0.2">
      <c r="A12" s="85">
        <v>2.5</v>
      </c>
      <c r="B12" s="72" t="s">
        <v>238</v>
      </c>
      <c r="C12" s="137">
        <v>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0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96970.35</v>
      </c>
    </row>
    <row r="31" spans="1:3" x14ac:dyDescent="0.2">
      <c r="A31" s="85" t="s">
        <v>555</v>
      </c>
      <c r="B31" s="72" t="s">
        <v>438</v>
      </c>
      <c r="C31" s="137">
        <v>96970.35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661</v>
      </c>
      <c r="B34" s="72" t="s">
        <v>454</v>
      </c>
      <c r="C34" s="137">
        <v>0</v>
      </c>
    </row>
    <row r="35" spans="1:3" x14ac:dyDescent="0.2">
      <c r="A35" s="85" t="s">
        <v>662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2352794.63</v>
      </c>
    </row>
    <row r="39" spans="1:3" ht="27.75" customHeight="1" x14ac:dyDescent="0.2">
      <c r="B39" s="172" t="s">
        <v>622</v>
      </c>
      <c r="C39" s="172"/>
    </row>
    <row r="43" spans="1:3" x14ac:dyDescent="0.2">
      <c r="B43" s="154"/>
    </row>
    <row r="44" spans="1:3" x14ac:dyDescent="0.2">
      <c r="B44" s="155" t="s">
        <v>664</v>
      </c>
    </row>
    <row r="45" spans="1:3" x14ac:dyDescent="0.2">
      <c r="B45" s="155" t="s">
        <v>665</v>
      </c>
    </row>
    <row r="46" spans="1:3" x14ac:dyDescent="0.2">
      <c r="B46" s="155" t="s">
        <v>666</v>
      </c>
    </row>
    <row r="47" spans="1:3" x14ac:dyDescent="0.2">
      <c r="B47" s="155"/>
    </row>
    <row r="51" spans="2:2" x14ac:dyDescent="0.2">
      <c r="B51" s="154"/>
    </row>
    <row r="52" spans="2:2" x14ac:dyDescent="0.2">
      <c r="B52" s="155" t="s">
        <v>667</v>
      </c>
    </row>
    <row r="53" spans="2:2" x14ac:dyDescent="0.2">
      <c r="B53" s="155" t="s">
        <v>668</v>
      </c>
    </row>
    <row r="54" spans="2:2" x14ac:dyDescent="0.2">
      <c r="B54" s="155" t="s">
        <v>669</v>
      </c>
    </row>
  </sheetData>
  <mergeCells count="5">
    <mergeCell ref="A1:C1"/>
    <mergeCell ref="A2:C2"/>
    <mergeCell ref="A3:C3"/>
    <mergeCell ref="A4:C4"/>
    <mergeCell ref="B39:C3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62"/>
  <sheetViews>
    <sheetView workbookViewId="0">
      <selection activeCell="H20" sqref="H20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62" t="s">
        <v>659</v>
      </c>
      <c r="B1" s="179"/>
      <c r="C1" s="179"/>
      <c r="D1" s="179"/>
      <c r="E1" s="179"/>
      <c r="F1" s="179"/>
      <c r="G1" s="27" t="s">
        <v>602</v>
      </c>
      <c r="H1" s="28">
        <v>2023</v>
      </c>
    </row>
    <row r="2" spans="1:10" ht="18.95" customHeight="1" x14ac:dyDescent="0.2">
      <c r="A2" s="162" t="s">
        <v>613</v>
      </c>
      <c r="B2" s="179"/>
      <c r="C2" s="179"/>
      <c r="D2" s="179"/>
      <c r="E2" s="179"/>
      <c r="F2" s="179"/>
      <c r="G2" s="27" t="s">
        <v>603</v>
      </c>
      <c r="H2" s="28" t="s">
        <v>605</v>
      </c>
    </row>
    <row r="3" spans="1:10" ht="18.95" customHeight="1" x14ac:dyDescent="0.2">
      <c r="A3" s="180" t="s">
        <v>660</v>
      </c>
      <c r="B3" s="181"/>
      <c r="C3" s="181"/>
      <c r="D3" s="181"/>
      <c r="E3" s="181"/>
      <c r="F3" s="181"/>
      <c r="G3" s="27" t="s">
        <v>604</v>
      </c>
      <c r="H3" s="28">
        <v>4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6210000</v>
      </c>
      <c r="E36" s="34">
        <v>-6210000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6210000</v>
      </c>
      <c r="E37" s="34">
        <v>-6210000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5045625</v>
      </c>
      <c r="E40" s="34">
        <v>-5045625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7031232.2199999997</v>
      </c>
      <c r="E41" s="34">
        <v>-7031232.2199999997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10261623.85</v>
      </c>
      <c r="E42" s="34">
        <v>-10261623.85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603000</v>
      </c>
      <c r="E43" s="34">
        <v>-603000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4892674.92</v>
      </c>
      <c r="E44" s="34">
        <v>-4892674.92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5174509.62</v>
      </c>
      <c r="E45" s="34">
        <v>-5174509.62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794417.2</v>
      </c>
      <c r="E46" s="34">
        <v>-794417.2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3045754.86</v>
      </c>
      <c r="E47" s="34">
        <v>-3045754.86</v>
      </c>
      <c r="F47" s="34">
        <f t="shared" si="0"/>
        <v>0</v>
      </c>
    </row>
    <row r="49" spans="2:2" x14ac:dyDescent="0.2">
      <c r="B49" s="29" t="s">
        <v>622</v>
      </c>
    </row>
    <row r="53" spans="2:2" x14ac:dyDescent="0.2">
      <c r="B53" s="157"/>
    </row>
    <row r="54" spans="2:2" x14ac:dyDescent="0.2">
      <c r="B54" s="155" t="s">
        <v>664</v>
      </c>
    </row>
    <row r="55" spans="2:2" x14ac:dyDescent="0.2">
      <c r="B55" s="155" t="s">
        <v>665</v>
      </c>
    </row>
    <row r="56" spans="2:2" x14ac:dyDescent="0.2">
      <c r="B56" s="155" t="s">
        <v>666</v>
      </c>
    </row>
    <row r="59" spans="2:2" x14ac:dyDescent="0.2">
      <c r="B59" s="157"/>
    </row>
    <row r="60" spans="2:2" x14ac:dyDescent="0.2">
      <c r="B60" s="155" t="s">
        <v>667</v>
      </c>
    </row>
    <row r="61" spans="2:2" x14ac:dyDescent="0.2">
      <c r="B61" s="155" t="s">
        <v>668</v>
      </c>
    </row>
    <row r="62" spans="2:2" x14ac:dyDescent="0.2">
      <c r="B62" s="155" t="s">
        <v>669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paperSize="9" scale="5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82" t="s">
        <v>34</v>
      </c>
      <c r="B5" s="182"/>
      <c r="C5" s="182"/>
      <c r="D5" s="182"/>
      <c r="E5" s="182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83" t="s">
        <v>36</v>
      </c>
      <c r="C10" s="183"/>
      <c r="D10" s="183"/>
      <c r="E10" s="183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83" t="s">
        <v>38</v>
      </c>
      <c r="C12" s="183"/>
      <c r="D12" s="183"/>
      <c r="E12" s="183"/>
    </row>
    <row r="13" spans="1:8" s="112" customFormat="1" ht="26.1" customHeight="1" x14ac:dyDescent="0.2">
      <c r="A13" s="116" t="s">
        <v>592</v>
      </c>
      <c r="B13" s="183" t="s">
        <v>39</v>
      </c>
      <c r="C13" s="183"/>
      <c r="D13" s="183"/>
      <c r="E13" s="183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0" t="s">
        <v>659</v>
      </c>
      <c r="B1" s="161"/>
      <c r="C1" s="161"/>
      <c r="D1" s="161"/>
      <c r="E1" s="161"/>
      <c r="F1" s="161"/>
      <c r="G1" s="14" t="s">
        <v>602</v>
      </c>
      <c r="H1" s="25">
        <v>2023</v>
      </c>
    </row>
    <row r="2" spans="1:8" s="16" customFormat="1" ht="18.95" customHeight="1" x14ac:dyDescent="0.25">
      <c r="A2" s="160" t="s">
        <v>606</v>
      </c>
      <c r="B2" s="161"/>
      <c r="C2" s="161"/>
      <c r="D2" s="161"/>
      <c r="E2" s="161"/>
      <c r="F2" s="161"/>
      <c r="G2" s="14" t="s">
        <v>603</v>
      </c>
      <c r="H2" s="25" t="s">
        <v>605</v>
      </c>
    </row>
    <row r="3" spans="1:8" s="16" customFormat="1" ht="18.95" customHeight="1" x14ac:dyDescent="0.25">
      <c r="A3" s="160" t="s">
        <v>660</v>
      </c>
      <c r="B3" s="161"/>
      <c r="C3" s="161"/>
      <c r="D3" s="161"/>
      <c r="E3" s="161"/>
      <c r="F3" s="161"/>
      <c r="G3" s="14" t="s">
        <v>604</v>
      </c>
      <c r="H3" s="25">
        <v>4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683841.82000000007</v>
      </c>
      <c r="D62" s="24">
        <f t="shared" ref="D62:E62" si="0">SUM(D63:D70)</f>
        <v>96970.35</v>
      </c>
      <c r="E62" s="24">
        <f t="shared" si="0"/>
        <v>390895.48</v>
      </c>
    </row>
    <row r="63" spans="1:9" x14ac:dyDescent="0.2">
      <c r="A63" s="22">
        <v>1241</v>
      </c>
      <c r="B63" s="20" t="s">
        <v>236</v>
      </c>
      <c r="C63" s="24">
        <v>299598.02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20367.79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356900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485</v>
      </c>
      <c r="D67" s="24">
        <v>96970.35</v>
      </c>
      <c r="E67" s="24">
        <v>390895.48</v>
      </c>
    </row>
    <row r="68" spans="1:9" x14ac:dyDescent="0.2">
      <c r="A68" s="22">
        <v>1246</v>
      </c>
      <c r="B68" s="20" t="s">
        <v>241</v>
      </c>
      <c r="C68" s="24">
        <v>6491.01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25212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25212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45046.76</v>
      </c>
      <c r="D110" s="24">
        <f>SUM(D111:D119)</f>
        <v>45046.76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21345.68</v>
      </c>
      <c r="D112" s="24">
        <f t="shared" ref="D112:D119" si="1">C112</f>
        <v>21345.68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23701.08</v>
      </c>
      <c r="D117" s="24">
        <f t="shared" si="1"/>
        <v>23701.08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zoomScaleNormal="100" workbookViewId="0">
      <selection activeCell="E18" sqref="E18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9" t="s">
        <v>659</v>
      </c>
      <c r="B1" s="159"/>
      <c r="C1" s="159"/>
      <c r="D1" s="14" t="s">
        <v>602</v>
      </c>
      <c r="E1" s="25">
        <v>2023</v>
      </c>
    </row>
    <row r="2" spans="1:5" s="16" customFormat="1" ht="18.95" customHeight="1" x14ac:dyDescent="0.25">
      <c r="A2" s="159" t="s">
        <v>607</v>
      </c>
      <c r="B2" s="159"/>
      <c r="C2" s="159"/>
      <c r="D2" s="14" t="s">
        <v>603</v>
      </c>
      <c r="E2" s="25" t="s">
        <v>605</v>
      </c>
    </row>
    <row r="3" spans="1:5" s="16" customFormat="1" ht="18.95" customHeight="1" x14ac:dyDescent="0.25">
      <c r="A3" s="159" t="s">
        <v>660</v>
      </c>
      <c r="B3" s="159"/>
      <c r="C3" s="159"/>
      <c r="D3" s="14" t="s">
        <v>604</v>
      </c>
      <c r="E3" s="25">
        <v>4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3105000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3105000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3105000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2352794.6300000004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2255824.2800000003</v>
      </c>
      <c r="D99" s="53">
        <f>C99/$C$98</f>
        <v>0.95878503428920181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1812143.1600000001</v>
      </c>
      <c r="D100" s="53">
        <f t="shared" ref="D100:D163" si="0">C100/$C$98</f>
        <v>0.77020881333786451</v>
      </c>
      <c r="E100" s="49"/>
    </row>
    <row r="101" spans="1:5" x14ac:dyDescent="0.2">
      <c r="A101" s="51">
        <v>5111</v>
      </c>
      <c r="B101" s="49" t="s">
        <v>360</v>
      </c>
      <c r="C101" s="52">
        <v>1452755.77</v>
      </c>
      <c r="D101" s="53">
        <f t="shared" si="0"/>
        <v>0.6174596590268483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224387.39</v>
      </c>
      <c r="D103" s="53">
        <f t="shared" si="0"/>
        <v>9.5370580644346323E-2</v>
      </c>
      <c r="E103" s="49"/>
    </row>
    <row r="104" spans="1:5" x14ac:dyDescent="0.2">
      <c r="A104" s="51">
        <v>5114</v>
      </c>
      <c r="B104" s="49" t="s">
        <v>363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364</v>
      </c>
      <c r="C105" s="52">
        <v>135000</v>
      </c>
      <c r="D105" s="53">
        <f t="shared" si="0"/>
        <v>5.7378573666669742E-2</v>
      </c>
      <c r="E105" s="49"/>
    </row>
    <row r="106" spans="1:5" x14ac:dyDescent="0.2">
      <c r="A106" s="51">
        <v>5116</v>
      </c>
      <c r="B106" s="49" t="s">
        <v>365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64483.840000000004</v>
      </c>
      <c r="D107" s="53">
        <f t="shared" si="0"/>
        <v>2.7407338990738852E-2</v>
      </c>
      <c r="E107" s="49"/>
    </row>
    <row r="108" spans="1:5" x14ac:dyDescent="0.2">
      <c r="A108" s="51">
        <v>5121</v>
      </c>
      <c r="B108" s="49" t="s">
        <v>367</v>
      </c>
      <c r="C108" s="52">
        <v>26761.96</v>
      </c>
      <c r="D108" s="53">
        <f t="shared" si="0"/>
        <v>1.1374541432033104E-2</v>
      </c>
      <c r="E108" s="49"/>
    </row>
    <row r="109" spans="1:5" x14ac:dyDescent="0.2">
      <c r="A109" s="51">
        <v>5122</v>
      </c>
      <c r="B109" s="49" t="s">
        <v>368</v>
      </c>
      <c r="C109" s="52">
        <v>6871</v>
      </c>
      <c r="D109" s="53">
        <f t="shared" si="0"/>
        <v>2.9203568863976873E-3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1564.01</v>
      </c>
      <c r="D111" s="53">
        <f t="shared" si="0"/>
        <v>6.647456518548751E-4</v>
      </c>
      <c r="E111" s="49"/>
    </row>
    <row r="112" spans="1:5" x14ac:dyDescent="0.2">
      <c r="A112" s="51">
        <v>5125</v>
      </c>
      <c r="B112" s="49" t="s">
        <v>371</v>
      </c>
      <c r="C112" s="52">
        <v>1264.51</v>
      </c>
      <c r="D112" s="53">
        <f t="shared" si="0"/>
        <v>5.374502236091893E-4</v>
      </c>
      <c r="E112" s="49"/>
    </row>
    <row r="113" spans="1:5" x14ac:dyDescent="0.2">
      <c r="A113" s="51">
        <v>5126</v>
      </c>
      <c r="B113" s="49" t="s">
        <v>372</v>
      </c>
      <c r="C113" s="52">
        <v>22139</v>
      </c>
      <c r="D113" s="53">
        <f t="shared" si="0"/>
        <v>9.4096610548622325E-3</v>
      </c>
      <c r="E113" s="49"/>
    </row>
    <row r="114" spans="1:5" x14ac:dyDescent="0.2">
      <c r="A114" s="51">
        <v>5127</v>
      </c>
      <c r="B114" s="49" t="s">
        <v>373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5883.36</v>
      </c>
      <c r="D116" s="53">
        <f t="shared" si="0"/>
        <v>2.5005837419817636E-3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379197.27999999997</v>
      </c>
      <c r="D117" s="53">
        <f t="shared" si="0"/>
        <v>0.16116888196059845</v>
      </c>
      <c r="E117" s="49"/>
    </row>
    <row r="118" spans="1:5" x14ac:dyDescent="0.2">
      <c r="A118" s="51">
        <v>5131</v>
      </c>
      <c r="B118" s="49" t="s">
        <v>377</v>
      </c>
      <c r="C118" s="52">
        <v>34507.81</v>
      </c>
      <c r="D118" s="53">
        <f t="shared" si="0"/>
        <v>1.466673272711439E-2</v>
      </c>
      <c r="E118" s="49"/>
    </row>
    <row r="119" spans="1:5" x14ac:dyDescent="0.2">
      <c r="A119" s="51">
        <v>5132</v>
      </c>
      <c r="B119" s="49" t="s">
        <v>378</v>
      </c>
      <c r="C119" s="52">
        <v>10022.4</v>
      </c>
      <c r="D119" s="53">
        <f t="shared" si="0"/>
        <v>4.2597853090135616E-3</v>
      </c>
      <c r="E119" s="49"/>
    </row>
    <row r="120" spans="1:5" x14ac:dyDescent="0.2">
      <c r="A120" s="51">
        <v>5133</v>
      </c>
      <c r="B120" s="49" t="s">
        <v>379</v>
      </c>
      <c r="C120" s="52">
        <v>5361.98</v>
      </c>
      <c r="D120" s="53">
        <f t="shared" si="0"/>
        <v>2.2789834402163691E-3</v>
      </c>
      <c r="E120" s="49"/>
    </row>
    <row r="121" spans="1:5" x14ac:dyDescent="0.2">
      <c r="A121" s="51">
        <v>5134</v>
      </c>
      <c r="B121" s="49" t="s">
        <v>380</v>
      </c>
      <c r="C121" s="52">
        <v>19053.18</v>
      </c>
      <c r="D121" s="53">
        <f t="shared" si="0"/>
        <v>8.0981058682542111E-3</v>
      </c>
      <c r="E121" s="49"/>
    </row>
    <row r="122" spans="1:5" x14ac:dyDescent="0.2">
      <c r="A122" s="51">
        <v>5135</v>
      </c>
      <c r="B122" s="49" t="s">
        <v>381</v>
      </c>
      <c r="C122" s="52">
        <v>7581.2</v>
      </c>
      <c r="D122" s="53">
        <f t="shared" si="0"/>
        <v>3.2222106865315305E-3</v>
      </c>
      <c r="E122" s="49"/>
    </row>
    <row r="123" spans="1:5" x14ac:dyDescent="0.2">
      <c r="A123" s="51">
        <v>5136</v>
      </c>
      <c r="B123" s="49" t="s">
        <v>382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383</v>
      </c>
      <c r="C124" s="52">
        <v>0</v>
      </c>
      <c r="D124" s="53">
        <f t="shared" si="0"/>
        <v>0</v>
      </c>
      <c r="E124" s="49"/>
    </row>
    <row r="125" spans="1:5" x14ac:dyDescent="0.2">
      <c r="A125" s="51">
        <v>5138</v>
      </c>
      <c r="B125" s="49" t="s">
        <v>384</v>
      </c>
      <c r="C125" s="52">
        <v>251661.71</v>
      </c>
      <c r="D125" s="53">
        <f t="shared" si="0"/>
        <v>0.10696288863937094</v>
      </c>
      <c r="E125" s="49"/>
    </row>
    <row r="126" spans="1:5" x14ac:dyDescent="0.2">
      <c r="A126" s="51">
        <v>5139</v>
      </c>
      <c r="B126" s="49" t="s">
        <v>385</v>
      </c>
      <c r="C126" s="52">
        <v>51009</v>
      </c>
      <c r="D126" s="53">
        <f t="shared" si="0"/>
        <v>2.1680175290097459E-2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395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96970.35</v>
      </c>
      <c r="D185" s="53">
        <f t="shared" si="1"/>
        <v>4.1214965710798135E-2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96970.35</v>
      </c>
      <c r="D186" s="53">
        <f t="shared" si="1"/>
        <v>4.1214965710798135E-2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96970.35</v>
      </c>
      <c r="D191" s="53">
        <f t="shared" si="1"/>
        <v>4.1214965710798135E-2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6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62" t="s">
        <v>659</v>
      </c>
      <c r="B1" s="162"/>
      <c r="C1" s="162"/>
      <c r="D1" s="27" t="s">
        <v>602</v>
      </c>
      <c r="E1" s="28">
        <v>2023</v>
      </c>
    </row>
    <row r="2" spans="1:5" ht="18.95" customHeight="1" x14ac:dyDescent="0.2">
      <c r="A2" s="162" t="s">
        <v>608</v>
      </c>
      <c r="B2" s="162"/>
      <c r="C2" s="162"/>
      <c r="D2" s="27" t="s">
        <v>603</v>
      </c>
      <c r="E2" s="28" t="s">
        <v>605</v>
      </c>
    </row>
    <row r="3" spans="1:5" ht="18.95" customHeight="1" x14ac:dyDescent="0.2">
      <c r="A3" s="162" t="s">
        <v>660</v>
      </c>
      <c r="B3" s="162"/>
      <c r="C3" s="162"/>
      <c r="D3" s="27" t="s">
        <v>604</v>
      </c>
      <c r="E3" s="28">
        <v>4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752205.37</v>
      </c>
    </row>
    <row r="15" spans="1:5" x14ac:dyDescent="0.2">
      <c r="A15" s="33">
        <v>3220</v>
      </c>
      <c r="B15" s="29" t="s">
        <v>468</v>
      </c>
      <c r="C15" s="34">
        <v>897086.45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2"/>
  <sheetViews>
    <sheetView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62" t="s">
        <v>659</v>
      </c>
      <c r="B1" s="162"/>
      <c r="C1" s="162"/>
      <c r="D1" s="27" t="s">
        <v>602</v>
      </c>
      <c r="E1" s="28">
        <v>2023</v>
      </c>
    </row>
    <row r="2" spans="1:5" s="35" customFormat="1" ht="18.95" customHeight="1" x14ac:dyDescent="0.25">
      <c r="A2" s="162" t="s">
        <v>609</v>
      </c>
      <c r="B2" s="162"/>
      <c r="C2" s="162"/>
      <c r="D2" s="27" t="s">
        <v>603</v>
      </c>
      <c r="E2" s="28" t="s">
        <v>605</v>
      </c>
    </row>
    <row r="3" spans="1:5" s="35" customFormat="1" ht="18.95" customHeight="1" x14ac:dyDescent="0.25">
      <c r="A3" s="162" t="s">
        <v>660</v>
      </c>
      <c r="B3" s="162"/>
      <c r="C3" s="162"/>
      <c r="D3" s="27" t="s">
        <v>604</v>
      </c>
      <c r="E3" s="28">
        <v>4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1401392.24</v>
      </c>
      <c r="D9" s="34">
        <v>0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1576012.57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1401392.24</v>
      </c>
      <c r="D15" s="123">
        <f>SUM(D8:D14)</f>
        <v>1576012.57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27943.5</v>
      </c>
      <c r="D28" s="123">
        <f>SUM(D29:D36)</f>
        <v>27943.5</v>
      </c>
    </row>
    <row r="29" spans="1:4" x14ac:dyDescent="0.2">
      <c r="A29" s="33">
        <v>1241</v>
      </c>
      <c r="B29" s="29" t="s">
        <v>236</v>
      </c>
      <c r="C29" s="34">
        <v>27943.5</v>
      </c>
      <c r="D29" s="34">
        <v>27943.5</v>
      </c>
    </row>
    <row r="30" spans="1:4" x14ac:dyDescent="0.2">
      <c r="A30" s="33">
        <v>1242</v>
      </c>
      <c r="B30" s="29" t="s">
        <v>237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238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27943.5</v>
      </c>
      <c r="D43" s="123">
        <f>D20+D28+D37</f>
        <v>27943.5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752205.37</v>
      </c>
      <c r="D47" s="123">
        <v>0</v>
      </c>
    </row>
    <row r="48" spans="1:5" x14ac:dyDescent="0.2">
      <c r="A48" s="33"/>
      <c r="B48" s="124" t="s">
        <v>614</v>
      </c>
      <c r="C48" s="123">
        <f>C51+C63+C91+C94+C49</f>
        <v>107442.03</v>
      </c>
      <c r="D48" s="123">
        <f>D51+D63+D91+D94+D49</f>
        <v>104589.19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647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96970.35</v>
      </c>
      <c r="D63" s="123">
        <f>D64+D73+D76+D82</f>
        <v>104589.19</v>
      </c>
    </row>
    <row r="64" spans="1:4" x14ac:dyDescent="0.2">
      <c r="A64" s="33">
        <v>5510</v>
      </c>
      <c r="B64" s="29" t="s">
        <v>438</v>
      </c>
      <c r="C64" s="34">
        <f>SUM(C65:C72)</f>
        <v>96970.35</v>
      </c>
      <c r="D64" s="34">
        <f>SUM(D65:D72)</f>
        <v>104589.19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96970.35</v>
      </c>
      <c r="D69" s="34">
        <v>102067.99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2521.1999999999998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10471.68</v>
      </c>
      <c r="D94" s="123">
        <f>SUM(D95:D99)</f>
        <v>0</v>
      </c>
    </row>
    <row r="95" spans="1:4" x14ac:dyDescent="0.2">
      <c r="A95" s="33">
        <v>2111</v>
      </c>
      <c r="B95" s="29" t="s">
        <v>628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10471.68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648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649</v>
      </c>
      <c r="C102" s="149">
        <v>0</v>
      </c>
      <c r="D102" s="149">
        <v>0</v>
      </c>
    </row>
    <row r="103" spans="1:4" x14ac:dyDescent="0.2">
      <c r="A103" s="143"/>
      <c r="B103" s="148" t="s">
        <v>650</v>
      </c>
      <c r="C103" s="149">
        <v>0</v>
      </c>
      <c r="D103" s="149">
        <v>0</v>
      </c>
    </row>
    <row r="104" spans="1:4" x14ac:dyDescent="0.2">
      <c r="A104" s="143"/>
      <c r="B104" s="148" t="s">
        <v>651</v>
      </c>
      <c r="C104" s="149">
        <v>0</v>
      </c>
      <c r="D104" s="149">
        <v>0</v>
      </c>
    </row>
    <row r="105" spans="1:4" x14ac:dyDescent="0.2">
      <c r="A105" s="143"/>
      <c r="B105" s="148" t="s">
        <v>652</v>
      </c>
      <c r="C105" s="149">
        <v>0</v>
      </c>
      <c r="D105" s="149">
        <v>0</v>
      </c>
    </row>
    <row r="106" spans="1:4" x14ac:dyDescent="0.2">
      <c r="A106" s="143"/>
      <c r="B106" s="150" t="s">
        <v>653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654</v>
      </c>
      <c r="C108" s="149">
        <v>0</v>
      </c>
      <c r="D108" s="149">
        <v>0</v>
      </c>
    </row>
    <row r="109" spans="1:4" x14ac:dyDescent="0.2">
      <c r="A109" s="143"/>
      <c r="B109" s="150" t="s">
        <v>655</v>
      </c>
      <c r="C109" s="142">
        <f>+C110+C112</f>
        <v>0</v>
      </c>
      <c r="D109" s="142">
        <f>+D110+D112</f>
        <v>0</v>
      </c>
    </row>
    <row r="110" spans="1:4" x14ac:dyDescent="0.2">
      <c r="A110" s="140">
        <v>4300</v>
      </c>
      <c r="B110" s="146" t="s">
        <v>656</v>
      </c>
      <c r="C110" s="147">
        <f>+C111</f>
        <v>0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0</v>
      </c>
      <c r="D111" s="149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0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859647.4</v>
      </c>
      <c r="D122" s="123">
        <f>D47+D48+D100-D106-D109</f>
        <v>104589.19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25" right="0.25" top="0.75" bottom="0.75" header="0.3" footer="0.3"/>
  <pageSetup paperSize="9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2024-01-26T20:45:39Z</cp:lastPrinted>
  <dcterms:created xsi:type="dcterms:W3CDTF">2012-12-11T20:36:24Z</dcterms:created>
  <dcterms:modified xsi:type="dcterms:W3CDTF">2024-01-26T20:50:23Z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