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RET\1ER TRIM\0361\"/>
    </mc:Choice>
  </mc:AlternateContent>
  <xr:revisionPtr revIDLastSave="0" documentId="13_ncr:1_{92B80219-825C-4E3D-A30C-2C21DAB35FE2}" xr6:coauthVersionLast="47" xr6:coauthVersionMax="47" xr10:uidLastSave="{00000000-0000-0000-0000-000000000000}"/>
  <bookViews>
    <workbookView xWindow="5295" yWindow="4020" windowWidth="12225" windowHeight="15360" firstSheet="2" activeTab="1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G9" i="8"/>
  <c r="F19" i="8"/>
  <c r="F29" i="8" s="1"/>
  <c r="F9" i="8"/>
  <c r="D19" i="8"/>
  <c r="D29" i="8" s="1"/>
  <c r="D9" i="8"/>
  <c r="F150" i="7"/>
  <c r="F146" i="7"/>
  <c r="F137" i="7"/>
  <c r="F133" i="7"/>
  <c r="F123" i="7"/>
  <c r="F113" i="7"/>
  <c r="F103" i="7"/>
  <c r="F93" i="7"/>
  <c r="F85" i="7"/>
  <c r="F84" i="7" s="1"/>
  <c r="F75" i="7"/>
  <c r="F71" i="7"/>
  <c r="F62" i="7"/>
  <c r="F58" i="7"/>
  <c r="F38" i="7"/>
  <c r="F9" i="7" s="1"/>
  <c r="F159" i="7" s="1"/>
  <c r="F18" i="7"/>
  <c r="D150" i="7"/>
  <c r="D146" i="7"/>
  <c r="D137" i="7"/>
  <c r="D133" i="7"/>
  <c r="D123" i="7"/>
  <c r="D113" i="7"/>
  <c r="D103" i="7"/>
  <c r="D93" i="7"/>
  <c r="D85" i="7"/>
  <c r="D84" i="7" s="1"/>
  <c r="D75" i="7"/>
  <c r="D71" i="7"/>
  <c r="D62" i="7"/>
  <c r="D58" i="7"/>
  <c r="D48" i="7"/>
  <c r="D38" i="7"/>
  <c r="D28" i="7"/>
  <c r="D9" i="7"/>
  <c r="F6" i="2"/>
  <c r="E6" i="2"/>
  <c r="C47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47" i="2"/>
  <c r="G28" i="22" l="1"/>
  <c r="E28" i="22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C9" i="10"/>
  <c r="D9" i="10" l="1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E19" i="8"/>
  <c r="E29" i="8" s="1"/>
  <c r="B19" i="8"/>
  <c r="C9" i="8"/>
  <c r="E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38" i="7"/>
  <c r="E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E47" i="2"/>
  <c r="E59" i="2" s="1"/>
  <c r="E81" i="2" s="1"/>
  <c r="C60" i="2"/>
  <c r="B60" i="2"/>
  <c r="C41" i="2"/>
  <c r="B41" i="2"/>
  <c r="C38" i="2"/>
  <c r="G71" i="7" l="1"/>
  <c r="G28" i="7"/>
  <c r="G62" i="7"/>
  <c r="G146" i="7"/>
  <c r="F81" i="2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E9" i="7"/>
  <c r="E159" i="7" s="1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C70" i="6"/>
  <c r="F70" i="6"/>
  <c r="G45" i="6"/>
  <c r="G65" i="6" s="1"/>
  <c r="G16" i="6"/>
  <c r="G41" i="6" s="1"/>
  <c r="G37" i="6"/>
  <c r="G77" i="9" l="1"/>
  <c r="E77" i="9"/>
  <c r="D77" i="9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<sst xmlns="http://schemas.openxmlformats.org/spreadsheetml/2006/main" count="999" uniqueCount="591">
  <si>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</si>
  <si>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</si>
  <si>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</si>
  <si>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</si>
  <si>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</si>
  <si>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</si>
  <si>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</si>
  <si>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</si>
  <si>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</si>
  <si>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</si>
  <si>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</si>
  <si>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</si>
  <si>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</si>
  <si>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</si>
  <si>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</si>
  <si>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</si>
  <si>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</si>
  <si>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</si>
  <si>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</si>
  <si>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</si>
  <si>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</si>
  <si>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</si>
  <si>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</si>
  <si>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</si>
  <si>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</si>
  <si>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</si>
  <si>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</si>
  <si>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</si>
  <si>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</si>
  <si>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</si>
  <si>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</si>
  <si>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</si>
  <si>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</si>
  <si>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</si>
  <si>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</si>
  <si>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</si>
  <si>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</si>
  <si>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</si>
  <si>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</si>
  <si>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</si>
  <si>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</si>
  <si>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</si>
  <si>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</si>
  <si>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</si>
  <si>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</si>
  <si>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</si>
  <si>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</si>
  <si>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</si>
  <si>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</si>
  <si>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</si>
  <si>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</si>
  <si>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</si>
  <si>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</si>
  <si>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</si>
  <si>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</si>
  <si>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</si>
  <si>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</si>
  <si>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</si>
  <si>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</si>
  <si>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</si>
  <si>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</si>
  <si>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</si>
  <si>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</si>
  <si>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</si>
  <si>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</si>
  <si>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</si>
  <si>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</si>
  <si>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</si>
  <si>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</si>
  <si>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</si>
  <si>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</si>
  <si>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</si>
  <si>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</si>
  <si>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</si>
  <si>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</si>
  <si>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</si>
  <si>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</si>
  <si>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</si>
  <si>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</si>
  <si>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</si>
  <si>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</si>
  <si>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</si>
  <si>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</si>
  <si>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</si>
  <si>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</si>
  <si>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</si>
  <si>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</si>
  <si>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</si>
  <si>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</si>
  <si>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</si>
  <si>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</si>
  <si>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</si>
  <si>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</si>
  <si>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</si>
  <si>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</si>
  <si>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</si>
  <si>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</si>
  <si>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</si>
  <si>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</si>
  <si>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</si>
  <si>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</si>
  <si>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</si>
  <si>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</si>
  <si>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</si>
  <si>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</si>
  <si>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</si>
  <si>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</si>
  <si>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</si>
  <si>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</si>
  <si>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</si>
  <si>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</si>
  <si>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</si>
  <si>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</si>
  <si>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</si>
  <si>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</si>
  <si>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</si>
  <si>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</si>
  <si>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</si>
  <si>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</si>
  <si>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</si>
  <si>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</si>
  <si>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</si>
  <si>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</si>
  <si>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</si>
  <si>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</si>
  <si>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</si>
  <si>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</si>
  <si>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</si>
  <si>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</si>
  <si>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</si>
  <si>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</si>
  <si>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</si>
  <si>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</si>
  <si>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</si>
  <si>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</si>
  <si>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</si>
  <si>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</si>
  <si>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</si>
  <si>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</si>
  <si>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</si>
  <si>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</si>
  <si>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</si>
  <si>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</si>
  <si>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</si>
  <si>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</si>
  <si>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</si>
  <si>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</si>
  <si>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</si>
  <si>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</si>
  <si>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</si>
  <si>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</si>
  <si>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</si>
  <si>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</si>
  <si>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</si>
  <si>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</si>
  <si>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</si>
  <si>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</si>
  <si>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</si>
  <si>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</si>
  <si>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</si>
  <si>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</si>
  <si>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</si>
  <si>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</si>
  <si>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</si>
  <si>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</si>
  <si>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</si>
  <si>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</si>
  <si>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</si>
  <si>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</si>
  <si>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</si>
  <si>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</si>
  <si>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</si>
  <si>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</si>
  <si>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</si>
  <si>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</si>
  <si>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</si>
  <si>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</si>
  <si>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</si>
  <si>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</si>
  <si>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</si>
  <si>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</si>
  <si>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</si>
  <si>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</si>
  <si>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</si>
  <si>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</si>
  <si>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</si>
  <si>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</si>
  <si>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</si>
  <si>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</si>
  <si>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</si>
  <si>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</si>
  <si>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</si>
  <si>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</si>
  <si>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</si>
  <si>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</si>
  <si>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</si>
  <si>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</si>
  <si>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</si>
  <si>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</si>
  <si>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</si>
  <si>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</si>
  <si>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</si>
  <si>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</si>
  <si>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</si>
  <si>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</si>
  <si>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</si>
  <si>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</si>
  <si>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</si>
  <si>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</si>
  <si>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</si>
  <si>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</si>
  <si>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</si>
  <si>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</si>
  <si>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</si>
  <si>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</si>
  <si>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</si>
  <si>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</si>
  <si>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</si>
  <si>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</si>
  <si>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</si>
  <si>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</si>
  <si>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</si>
  <si>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</si>
  <si>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</si>
  <si>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</si>
  <si>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</si>
  <si>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</si>
  <si>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</si>
  <si>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</si>
  <si>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</si>
  <si>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</si>
  <si>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</si>
  <si>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</si>
  <si>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</si>
  <si>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</si>
  <si>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</si>
  <si>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</si>
  <si>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</si>
  <si>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</si>
  <si>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</si>
  <si>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</si>
  <si>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</si>
  <si>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</si>
  <si>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</si>
  <si>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</si>
  <si>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</si>
  <si>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</si>
  <si>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</si>
  <si>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</si>
  <si>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</si>
  <si>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</si>
  <si>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</si>
  <si>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</si>
  <si>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</si>
  <si>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</si>
  <si>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</si>
  <si>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</si>
  <si>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</si>
  <si>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</si>
  <si>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</si>
  <si>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</si>
  <si>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</si>
  <si>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</si>
  <si>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</si>
  <si>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</si>
  <si>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</si>
  <si>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</si>
  <si>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</si>
  <si>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</si>
  <si>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</si>
  <si>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</si>
  <si>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</si>
  <si>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</si>
  <si>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</si>
  <si>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</si>
  <si>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</si>
  <si>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</si>
  <si>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</si>
  <si>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</si>
  <si>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</si>
  <si>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</si>
  <si>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</si>
  <si>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</si>
  <si>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</si>
  <si>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</si>
  <si>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</si>
  <si>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</si>
  <si>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</si>
  <si>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</si>
  <si>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</si>
  <si>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</si>
  <si>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</si>
  <si>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</si>
  <si>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</si>
  <si>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</si>
  <si>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</si>
  <si>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</si>
  <si>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</si>
  <si>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</si>
  <si>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</si>
  <si>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</si>
  <si>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</si>
  <si>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</si>
  <si>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</si>
  <si>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</si>
  <si>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</si>
  <si>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</si>
  <si>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</si>
  <si>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</si>
  <si>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</si>
  <si>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</si>
  <si>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</si>
  <si>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</si>
  <si>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</si>
  <si>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</si>
  <si>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</si>
  <si>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</si>
  <si>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</si>
  <si>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</si>
  <si>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</si>
  <si>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</si>
  <si>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</si>
  <si>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</si>
  <si>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</si>
  <si>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</si>
  <si>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</si>
  <si>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</si>
  <si>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</si>
  <si>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</si>
  <si>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</si>
  <si>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</si>
  <si>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</si>
  <si>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</si>
  <si>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</si>
  <si>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</si>
  <si>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</si>
  <si>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</si>
  <si>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</si>
  <si>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</si>
  <si>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</si>
  <si>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</si>
  <si>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</si>
  <si>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</si>
  <si>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</si>
  <si>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</si>
  <si>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</si>
  <si>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</si>
  <si>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</si>
  <si>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</si>
  <si>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</si>
  <si>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</si>
  <si>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</si>
  <si>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</si>
  <si>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</si>
  <si>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</si>
  <si>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</si>
  <si>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</si>
  <si>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</si>
  <si>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</si>
  <si>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</si>
  <si>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</si>
  <si>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</si>
  <si>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</si>
  <si>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</si>
  <si>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</si>
  <si>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</si>
  <si>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</si>
  <si>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</si>
  <si>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</si>
  <si>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</si>
  <si>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</si>
  <si>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</si>
  <si>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</si>
  <si>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</si>
  <si>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</si>
  <si>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</si>
  <si>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</si>
  <si>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</si>
  <si>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</si>
  <si>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</si>
  <si>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</si>
  <si>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</si>
  <si>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</si>
  <si>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</si>
  <si>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</si>
  <si>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</si>
  <si>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</si>
  <si>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</si>
  <si>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</si>
  <si>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</si>
  <si>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</si>
  <si>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</si>
  <si>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</si>
  <si>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</si>
  <si>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</si>
  <si>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</si>
  <si>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</si>
  <si>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</si>
  <si>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</si>
  <si>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</si>
  <si>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</si>
  <si>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</si>
  <si>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</si>
  <si>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</si>
  <si>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</si>
  <si>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</si>
  <si>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</si>
  <si>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</si>
  <si>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</si>
  <si>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</si>
  <si>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</si>
  <si>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</si>
  <si>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</si>
  <si>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</si>
  <si>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</si>
  <si>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</si>
  <si>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</si>
  <si>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</si>
  <si>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</si>
  <si>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</si>
  <si>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</si>
  <si>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</si>
  <si>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</si>
  <si>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</si>
  <si>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</si>
  <si>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</si>
  <si>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</si>
  <si>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</si>
  <si>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</si>
  <si>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</si>
  <si>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</si>
  <si>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</si>
  <si>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</si>
  <si>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</si>
  <si>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</si>
  <si>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</si>
  <si>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</si>
  <si>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</si>
  <si>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</si>
  <si>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</si>
  <si>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</si>
  <si>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</si>
  <si>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</si>
  <si>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</si>
  <si>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</si>
  <si>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</si>
  <si>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</si>
  <si>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</si>
  <si>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</si>
  <si>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</si>
  <si>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</si>
  <si>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</si>
  <si>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</si>
  <si>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</si>
  <si>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</si>
  <si>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</si>
  <si>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</si>
  <si>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</si>
  <si>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</si>
  <si>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</si>
  <si>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</si>
  <si>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</si>
  <si>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</si>
  <si>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</si>
  <si>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</si>
  <si>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</si>
  <si>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</si>
  <si>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</si>
  <si>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</si>
  <si>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</si>
  <si>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</si>
  <si>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</si>
  <si>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</si>
  <si>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</si>
  <si>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</si>
  <si>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</si>
  <si>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</si>
  <si>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</si>
  <si>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</si>
  <si>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</si>
  <si>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</si>
  <si>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</si>
  <si>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</si>
  <si>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</si>
  <si>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</si>
  <si>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</si>
  <si>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</si>
  <si>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</si>
  <si>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</si>
  <si>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</si>
  <si>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</si>
  <si>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</si>
  <si>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</si>
  <si>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</si>
  <si>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</si>
  <si>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</si>
  <si>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</si>
  <si>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</si>
  <si>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</si>
  <si>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</si>
  <si>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</si>
  <si>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</si>
  <si>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</si>
  <si>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</si>
  <si>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</si>
  <si>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</si>
  <si>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</si>
  <si>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</si>
  <si>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</si>
  <si>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</si>
  <si>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</si>
  <si>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</si>
  <si>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</si>
  <si>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</si>
  <si>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</si>
  <si>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</si>
  <si>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</si>
  <si>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</si>
  <si>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</si>
  <si>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</si>
  <si>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</si>
  <si>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</si>
  <si>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</si>
  <si>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</si>
  <si>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</si>
  <si>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</si>
  <si>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</si>
  <si>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</si>
  <si>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</si>
  <si>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</si>
  <si>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</si>
  <si>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</si>
  <si>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</si>
  <si>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</si>
  <si>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</si>
  <si>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</si>
  <si>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</si>
  <si>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</si>
  <si>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</si>
  <si>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</si>
  <si>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</si>
  <si>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</si>
  <si>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</si>
  <si>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</si>
  <si>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</si>
  <si>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</si>
  <si>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</si>
  <si>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</si>
  <si>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</si>
  <si>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</si>
  <si>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</si>
  <si>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</si>
  <si>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</si>
  <si>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</si>
  <si>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</si>
  <si>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</si>
  <si>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</si>
  <si>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</si>
  <si>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</si>
  <si>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</si>
  <si>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</si>
  <si>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</si>
  <si>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</si>
  <si>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</si>
  <si>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</si>
  <si>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</si>
  <si>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</si>
  <si>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</si>
  <si>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</si>
  <si>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</si>
  <si>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</si>
  <si>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</si>
  <si>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</si>
  <si>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</si>
  <si>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</si>
  <si>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</si>
  <si>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</si>
  <si>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</si>
  <si>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</si>
  <si>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</si>
  <si>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</si>
  <si>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</si>
  <si>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INSTITUTO MUNICIPAL DE PLANEACION DEL MUNICIPIO DE SALAMANCA, GUANAJUATO </t>
  </si>
  <si>
    <t xml:space="preserve">Dirección General </t>
  </si>
  <si>
    <t>Coordinación de administración y finanzas</t>
  </si>
  <si>
    <t>Coordinación de planeación, proyectos y diseño de ciudad</t>
  </si>
  <si>
    <t xml:space="preserve">Coordinación de vinculación, calidad y desarrollo tecnológico </t>
  </si>
  <si>
    <t>Coordinación de actualización de estudios , planes y proyectos.</t>
  </si>
  <si>
    <t xml:space="preserve">Coordinación de asuntos juridicos </t>
  </si>
  <si>
    <t>Coordinación de gestión fimanciera</t>
  </si>
  <si>
    <t>Coordinación de investigación, cartografía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</si>
</sst>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left" indent="1"/>
      <protection locked="0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C52" zoomScale="75" zoomScaleNormal="75" workbookViewId="0">
      <selection activeCell="D89" sqref="D8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582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v>970773.94</v>
      </c>
      <c r="C9" s="47">
        <v>3527022.78</v>
      </c>
      <c r="D9" s="46" t="s">
        <v>13</v>
      </c>
      <c r="E9" s="47">
        <v>46601.16</v>
      </c>
      <c r="F9" s="47">
        <v>3526958.77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47">
        <v>0</v>
      </c>
      <c r="F10" s="47">
        <v>0</v>
      </c>
    </row>
    <row r="11" spans="1:6" x14ac:dyDescent="0.25">
      <c r="A11" s="48" t="s">
        <v>16</v>
      </c>
      <c r="B11" s="47">
        <v>970773.94</v>
      </c>
      <c r="C11" s="47">
        <v>3527022.78</v>
      </c>
      <c r="D11" s="48" t="s">
        <v>17</v>
      </c>
      <c r="E11" s="47">
        <v>0</v>
      </c>
      <c r="F11" s="47">
        <v>146237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46601.16</v>
      </c>
      <c r="F16" s="47">
        <v>176986.16</v>
      </c>
    </row>
    <row r="17" spans="1:6" x14ac:dyDescent="0.25">
      <c r="A17" s="46" t="s">
        <v>28</v>
      </c>
      <c r="B17" s="47">
        <v>7983.98</v>
      </c>
      <c r="C17" s="47">
        <f>SUM(C18:C24)</f>
        <v>0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0</v>
      </c>
      <c r="F18" s="47">
        <v>3203735.61</v>
      </c>
    </row>
    <row r="19" spans="1:6" x14ac:dyDescent="0.25">
      <c r="A19" s="48" t="s">
        <v>32</v>
      </c>
      <c r="B19" s="47">
        <v>0</v>
      </c>
      <c r="C19" s="47">
        <v>0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47">
        <v>7983.98</v>
      </c>
      <c r="C20" s="47">
        <v>0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0</v>
      </c>
      <c r="C21" s="47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0</v>
      </c>
      <c r="C22" s="47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47">
        <v>0</v>
      </c>
      <c r="C24" s="47">
        <v>0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978757.91999999993</v>
      </c>
      <c r="C47" s="4">
        <f>C9+C17+C25+C31+C37+C38+C41</f>
        <v>3527022.78</v>
      </c>
      <c r="D47" s="2" t="s">
        <v>87</v>
      </c>
      <c r="E47" s="4">
        <f>E9+E19+E23+E26+E27+E31+E38+E42</f>
        <v>46601.16</v>
      </c>
      <c r="F47" s="4">
        <f>F9+F19+F23+F26+F27+F31+F38+F42</f>
        <v>3526958.77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0</v>
      </c>
      <c r="C52" s="47">
        <v>0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1246189</v>
      </c>
      <c r="C53" s="47">
        <v>1246189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468812.17</v>
      </c>
      <c r="C54" s="47">
        <v>434012.17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-752911.27</v>
      </c>
      <c r="C55" s="47">
        <v>-752911.27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46601.16</v>
      </c>
      <c r="F59" s="4">
        <f>F47+F57</f>
        <v>3526958.77</v>
      </c>
    </row>
    <row r="60" spans="1:6" x14ac:dyDescent="0.25">
      <c r="A60" s="3" t="s">
        <v>107</v>
      </c>
      <c r="B60" s="4">
        <f>SUM(B50:B58)</f>
        <v>962089.89999999991</v>
      </c>
      <c r="C60" s="4">
        <f>SUM(C50:C58)</f>
        <v>927289.89999999991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1940847.8199999998</v>
      </c>
      <c r="C62" s="4">
        <f>SUM(C47+C60)</f>
        <v>4454312.68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111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v>1894246.66</v>
      </c>
      <c r="F68" s="47">
        <f>SUM(F69:F73)</f>
        <v>927353.90999999992</v>
      </c>
    </row>
    <row r="69" spans="1:6" x14ac:dyDescent="0.25">
      <c r="A69" s="53"/>
      <c r="B69" s="45"/>
      <c r="C69" s="45"/>
      <c r="D69" s="46" t="s">
        <v>115</v>
      </c>
      <c r="E69" s="47">
        <v>966892.75</v>
      </c>
      <c r="F69" s="47">
        <v>-354592.02</v>
      </c>
    </row>
    <row r="70" spans="1:6" x14ac:dyDescent="0.25">
      <c r="A70" s="53"/>
      <c r="B70" s="45"/>
      <c r="C70" s="45"/>
      <c r="D70" s="46" t="s">
        <v>116</v>
      </c>
      <c r="E70" s="47">
        <v>927353.91</v>
      </c>
      <c r="F70" s="47">
        <v>1281945.93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1894246.66</v>
      </c>
      <c r="F79" s="4">
        <f>F63+F68+F75</f>
        <v>927353.90999999992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1940847.8199999998</v>
      </c>
      <c r="F81" s="4">
        <f>F59+F79</f>
        <v>4454312.68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10:F10 B48:C52 B32:C46 B47 B12:C16 B18:C19 C17 B21:C30 C20 B56:C62 E12:F15 E11 E19:F67 E18 E71:F81 F6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5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 xml:space="preserve">INSTITUTO MUNICIPAL DE PLANEACION DEL MUNICIPIO DE SALAMANCA, GUANAJUATO 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3526958.77</v>
      </c>
      <c r="C18" s="108"/>
      <c r="D18" s="108"/>
      <c r="E18" s="108"/>
      <c r="F18" s="4">
        <v>46601.16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3526958.77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46601.16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E35" sqref="E3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 xml:space="preserve">INSTITUTO MUNICIPAL DE PLANEACION DEL MUNICIPIO DE SALAMANCA, GUANAJUATO 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B46" zoomScale="75" zoomScaleNormal="75" workbookViewId="0">
      <selection activeCell="D83" sqref="D8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 xml:space="preserve">INSTITUTO MUNICIPAL DE PLANEACION DEL MUNICIPIO DE SALAMANCA, GUANAJUATO 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7503400</v>
      </c>
      <c r="C8" s="14">
        <v>1875973.46</v>
      </c>
      <c r="D8" s="14">
        <f>SUM(D9:D11)</f>
        <v>1875973.46</v>
      </c>
    </row>
    <row r="9" spans="1:4" x14ac:dyDescent="0.25">
      <c r="A9" s="58" t="s">
        <v>197</v>
      </c>
      <c r="B9" s="94">
        <v>7503400</v>
      </c>
      <c r="C9" s="94">
        <v>1875973.46</v>
      </c>
      <c r="D9" s="94">
        <v>1875973.46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0</v>
      </c>
      <c r="C13" s="14">
        <f>C14+C15</f>
        <v>943880.71</v>
      </c>
      <c r="D13" s="14">
        <f>D14+D15</f>
        <v>943880.71</v>
      </c>
    </row>
    <row r="14" spans="1:4" x14ac:dyDescent="0.25">
      <c r="A14" s="58" t="s">
        <v>201</v>
      </c>
      <c r="B14" s="94">
        <v>0</v>
      </c>
      <c r="C14" s="94">
        <v>943880.71</v>
      </c>
      <c r="D14" s="94">
        <v>943880.71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204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7503400</v>
      </c>
      <c r="C21" s="14">
        <f>C8-C13+C17</f>
        <v>932092.75</v>
      </c>
      <c r="D21" s="14">
        <f>D8-D13+D17</f>
        <v>932092.75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7503400</v>
      </c>
      <c r="C23" s="14">
        <f>C21-C11</f>
        <v>932092.75</v>
      </c>
      <c r="D23" s="14">
        <f>D21-D11</f>
        <v>932092.75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7503400</v>
      </c>
      <c r="C25" s="14">
        <f>C23-C17</f>
        <v>932092.75</v>
      </c>
      <c r="D25" s="14">
        <f>D23-D17</f>
        <v>932092.75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7503400</v>
      </c>
      <c r="C33" s="4">
        <f>C25+C29</f>
        <v>932092.75</v>
      </c>
      <c r="D33" s="4">
        <f>D25+D29</f>
        <v>932092.75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7503400</v>
      </c>
      <c r="C48" s="96">
        <f>C9</f>
        <v>1875973.46</v>
      </c>
      <c r="D48" s="96">
        <f>D9</f>
        <v>1875973.46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0</v>
      </c>
      <c r="C53" s="47">
        <f>C14</f>
        <v>943880.71</v>
      </c>
      <c r="D53" s="47">
        <f>D14</f>
        <v>943880.71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7503400</v>
      </c>
      <c r="C57" s="4">
        <f>C48+C49-C53+C55</f>
        <v>932092.75</v>
      </c>
      <c r="D57" s="4">
        <f>D48+D49-D53+D55</f>
        <v>932092.75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7503400</v>
      </c>
      <c r="C59" s="4">
        <f>C57-C49</f>
        <v>932092.75</v>
      </c>
      <c r="D59" s="4">
        <f>D57-D49</f>
        <v>932092.75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 B29:D33 B37:D44 B48:D59 B63:D74 B10:D13 D8 B15:D25 B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C82" sqref="C8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INSTITUTO MUNICIPAL DE PLANEACION DEL MUNICIPIO DE SALAMANCA, GUANAJUATO 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47">
        <v>5000</v>
      </c>
      <c r="C15" s="47">
        <v>0</v>
      </c>
      <c r="D15" s="47">
        <v>5000</v>
      </c>
      <c r="E15" s="47">
        <v>1375.46</v>
      </c>
      <c r="F15" s="47">
        <v>1375.46</v>
      </c>
      <c r="G15" s="47">
        <f t="shared" si="0"/>
        <v>-3624.54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47">
        <v>7498400</v>
      </c>
      <c r="C34" s="47">
        <v>0</v>
      </c>
      <c r="D34" s="47">
        <v>7498400</v>
      </c>
      <c r="E34" s="47">
        <v>1874598</v>
      </c>
      <c r="F34" s="47">
        <v>1874598</v>
      </c>
      <c r="G34" s="47">
        <f t="shared" si="4"/>
        <v>-5623802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7503400</v>
      </c>
      <c r="C41" s="4">
        <f t="shared" si="7"/>
        <v>0</v>
      </c>
      <c r="D41" s="4">
        <f t="shared" si="7"/>
        <v>7503400</v>
      </c>
      <c r="E41" s="4">
        <f t="shared" si="7"/>
        <v>1875973.46</v>
      </c>
      <c r="F41" s="4">
        <f t="shared" si="7"/>
        <v>1875973.46</v>
      </c>
      <c r="G41" s="4">
        <f t="shared" si="7"/>
        <v>-5627426.54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7503400</v>
      </c>
      <c r="C70" s="4">
        <f t="shared" si="16"/>
        <v>0</v>
      </c>
      <c r="D70" s="4">
        <f t="shared" si="16"/>
        <v>7503400</v>
      </c>
      <c r="E70" s="4">
        <f t="shared" si="16"/>
        <v>1875973.46</v>
      </c>
      <c r="F70" s="4">
        <f t="shared" si="16"/>
        <v>1875973.46</v>
      </c>
      <c r="G70" s="4">
        <f t="shared" si="16"/>
        <v>-5627426.54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pane xSplit="1" topLeftCell="D1" activePane="topRight" state="frozen"/>
      <selection activeCell="A19" sqref="A19"/>
      <selection pane="topRight" activeCell="I45" sqref="I4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 xml:space="preserve">INSTITUTO MUNICIPAL DE PLANEACION DEL MUNICIPIO DE SALAMANCA, GUANAJUATO 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f t="shared" ref="B9:G9" si="0">SUM(B10,B18,B28,B38,B48,B58,B62,B71,B75)</f>
        <v>7503400</v>
      </c>
      <c r="C9" s="83">
        <f t="shared" si="0"/>
        <v>0</v>
      </c>
      <c r="D9" s="83">
        <f t="shared" ref="D9" si="1">SUM(D10,D18,D28,D38,D48,D58,D62,D71,D75)</f>
        <v>7503400</v>
      </c>
      <c r="E9" s="83">
        <f t="shared" si="0"/>
        <v>943880.71</v>
      </c>
      <c r="F9" s="83">
        <f t="shared" ref="F9" si="2">SUM(F10,F18,F28,F38,F48,F58,F62,F71,F75)</f>
        <v>943880.71</v>
      </c>
      <c r="G9" s="83">
        <f t="shared" si="0"/>
        <v>6559519.29</v>
      </c>
    </row>
    <row r="10" spans="1:7" x14ac:dyDescent="0.25">
      <c r="A10" s="84" t="s">
        <v>313</v>
      </c>
      <c r="B10" s="83">
        <v>6380773</v>
      </c>
      <c r="C10" s="83">
        <f t="shared" ref="B10:G10" si="3">SUM(C11:C17)</f>
        <v>0</v>
      </c>
      <c r="D10" s="83">
        <v>6380773</v>
      </c>
      <c r="E10" s="83">
        <v>882368.22</v>
      </c>
      <c r="F10" s="83">
        <v>882368.22</v>
      </c>
      <c r="G10" s="83">
        <f t="shared" si="3"/>
        <v>5498404.7800000003</v>
      </c>
    </row>
    <row r="11" spans="1:7" x14ac:dyDescent="0.25">
      <c r="A11" s="85" t="s">
        <v>314</v>
      </c>
      <c r="B11" s="75">
        <v>3920131.91</v>
      </c>
      <c r="C11" s="75">
        <v>0</v>
      </c>
      <c r="D11" s="75">
        <v>3920131.91</v>
      </c>
      <c r="E11" s="75">
        <v>830098.07</v>
      </c>
      <c r="F11" s="75">
        <v>830098.07</v>
      </c>
      <c r="G11" s="75">
        <f>D11-E11</f>
        <v>3090033.8400000003</v>
      </c>
    </row>
    <row r="12" spans="1:7" x14ac:dyDescent="0.25">
      <c r="A12" s="85" t="s">
        <v>315</v>
      </c>
      <c r="B12" s="75">
        <v>31031.83</v>
      </c>
      <c r="C12" s="75">
        <v>0</v>
      </c>
      <c r="D12" s="75">
        <v>31031.83</v>
      </c>
      <c r="E12" s="75">
        <v>0</v>
      </c>
      <c r="F12" s="75">
        <v>0</v>
      </c>
      <c r="G12" s="75">
        <f t="shared" ref="G12:G17" si="4">D12-E12</f>
        <v>31031.83</v>
      </c>
    </row>
    <row r="13" spans="1:7" x14ac:dyDescent="0.25">
      <c r="A13" s="85" t="s">
        <v>316</v>
      </c>
      <c r="B13" s="75">
        <v>535254.98</v>
      </c>
      <c r="C13" s="75">
        <v>0</v>
      </c>
      <c r="D13" s="75">
        <v>535254.98</v>
      </c>
      <c r="E13" s="75">
        <v>18240.150000000001</v>
      </c>
      <c r="F13" s="75">
        <v>18240.150000000001</v>
      </c>
      <c r="G13" s="75">
        <f t="shared" si="4"/>
        <v>517014.82999999996</v>
      </c>
    </row>
    <row r="14" spans="1:7" x14ac:dyDescent="0.25">
      <c r="A14" s="85" t="s">
        <v>317</v>
      </c>
      <c r="B14" s="75">
        <v>1555789.51</v>
      </c>
      <c r="C14" s="75">
        <v>0</v>
      </c>
      <c r="D14" s="75">
        <v>1555789.51</v>
      </c>
      <c r="E14" s="75">
        <v>0</v>
      </c>
      <c r="F14" s="75">
        <v>0</v>
      </c>
      <c r="G14" s="75">
        <f t="shared" si="4"/>
        <v>1555789.51</v>
      </c>
    </row>
    <row r="15" spans="1:7" x14ac:dyDescent="0.25">
      <c r="A15" s="85" t="s">
        <v>318</v>
      </c>
      <c r="B15" s="75">
        <v>234564.77</v>
      </c>
      <c r="C15" s="75">
        <v>0</v>
      </c>
      <c r="D15" s="75">
        <v>234564.77</v>
      </c>
      <c r="E15" s="75">
        <v>34030</v>
      </c>
      <c r="F15" s="75">
        <v>34030</v>
      </c>
      <c r="G15" s="75">
        <f t="shared" si="4"/>
        <v>200534.77</v>
      </c>
    </row>
    <row r="16" spans="1:7" x14ac:dyDescent="0.25">
      <c r="A16" s="85" t="s">
        <v>319</v>
      </c>
      <c r="B16" s="75">
        <v>104000</v>
      </c>
      <c r="C16" s="75">
        <v>0</v>
      </c>
      <c r="D16" s="75">
        <v>104000</v>
      </c>
      <c r="E16" s="75">
        <v>0</v>
      </c>
      <c r="F16" s="75">
        <v>0</v>
      </c>
      <c r="G16" s="75">
        <f t="shared" si="4"/>
        <v>104000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4"/>
        <v>0</v>
      </c>
    </row>
    <row r="18" spans="1:7" x14ac:dyDescent="0.25">
      <c r="A18" s="84" t="s">
        <v>321</v>
      </c>
      <c r="B18" s="83">
        <v>66627</v>
      </c>
      <c r="C18" s="83">
        <f t="shared" ref="B18:G18" si="5">SUM(C19:C27)</f>
        <v>0</v>
      </c>
      <c r="D18" s="83">
        <v>66627</v>
      </c>
      <c r="E18" s="83">
        <f t="shared" si="5"/>
        <v>0</v>
      </c>
      <c r="F18" s="83">
        <f t="shared" ref="F18" si="6">SUM(F19:F27)</f>
        <v>0</v>
      </c>
      <c r="G18" s="83">
        <f t="shared" si="5"/>
        <v>66627</v>
      </c>
    </row>
    <row r="19" spans="1:7" x14ac:dyDescent="0.25">
      <c r="A19" s="85" t="s">
        <v>322</v>
      </c>
      <c r="B19" s="75">
        <v>16627</v>
      </c>
      <c r="C19" s="75">
        <v>0</v>
      </c>
      <c r="D19" s="75">
        <v>16627</v>
      </c>
      <c r="E19" s="75">
        <v>0</v>
      </c>
      <c r="F19" s="75">
        <v>0</v>
      </c>
      <c r="G19" s="75">
        <f>D19-E19</f>
        <v>16627</v>
      </c>
    </row>
    <row r="20" spans="1:7" x14ac:dyDescent="0.25">
      <c r="A20" s="85" t="s">
        <v>323</v>
      </c>
      <c r="B20" s="75">
        <v>5000</v>
      </c>
      <c r="C20" s="75">
        <v>0</v>
      </c>
      <c r="D20" s="75">
        <v>5000</v>
      </c>
      <c r="E20" s="75">
        <v>0</v>
      </c>
      <c r="F20" s="75">
        <v>0</v>
      </c>
      <c r="G20" s="75">
        <f t="shared" ref="G20:G27" si="7">D20-E20</f>
        <v>5000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7"/>
        <v>0</v>
      </c>
    </row>
    <row r="22" spans="1:7" x14ac:dyDescent="0.25">
      <c r="A22" s="85" t="s">
        <v>325</v>
      </c>
      <c r="B22" s="75">
        <v>2000</v>
      </c>
      <c r="C22" s="75">
        <v>0</v>
      </c>
      <c r="D22" s="75">
        <v>2000</v>
      </c>
      <c r="E22" s="75">
        <v>0</v>
      </c>
      <c r="F22" s="75">
        <v>0</v>
      </c>
      <c r="G22" s="75">
        <f t="shared" si="7"/>
        <v>2000</v>
      </c>
    </row>
    <row r="23" spans="1:7" x14ac:dyDescent="0.25">
      <c r="A23" s="85" t="s">
        <v>326</v>
      </c>
      <c r="B23" s="75">
        <v>500</v>
      </c>
      <c r="C23" s="75">
        <v>0</v>
      </c>
      <c r="D23" s="75">
        <v>500</v>
      </c>
      <c r="E23" s="75">
        <v>0</v>
      </c>
      <c r="F23" s="75">
        <v>0</v>
      </c>
      <c r="G23" s="75">
        <f t="shared" si="7"/>
        <v>500</v>
      </c>
    </row>
    <row r="24" spans="1:7" x14ac:dyDescent="0.25">
      <c r="A24" s="85" t="s">
        <v>327</v>
      </c>
      <c r="B24" s="75">
        <v>20000</v>
      </c>
      <c r="C24" s="75">
        <v>0</v>
      </c>
      <c r="D24" s="75">
        <v>20000</v>
      </c>
      <c r="E24" s="75">
        <v>0</v>
      </c>
      <c r="F24" s="75">
        <v>0</v>
      </c>
      <c r="G24" s="75">
        <f t="shared" si="7"/>
        <v>20000</v>
      </c>
    </row>
    <row r="25" spans="1:7" x14ac:dyDescent="0.25">
      <c r="A25" s="85" t="s">
        <v>328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7"/>
        <v>0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7"/>
        <v>0</v>
      </c>
    </row>
    <row r="27" spans="1:7" x14ac:dyDescent="0.25">
      <c r="A27" s="85" t="s">
        <v>330</v>
      </c>
      <c r="B27" s="75">
        <v>22500</v>
      </c>
      <c r="C27" s="75">
        <v>0</v>
      </c>
      <c r="D27" s="75">
        <v>22500</v>
      </c>
      <c r="E27" s="75">
        <v>0</v>
      </c>
      <c r="F27" s="75">
        <v>0</v>
      </c>
      <c r="G27" s="75">
        <f t="shared" si="7"/>
        <v>22500</v>
      </c>
    </row>
    <row r="28" spans="1:7" x14ac:dyDescent="0.25">
      <c r="A28" s="84" t="s">
        <v>331</v>
      </c>
      <c r="B28" s="83">
        <f t="shared" ref="B28:G28" si="8">SUM(B29:B37)</f>
        <v>964000</v>
      </c>
      <c r="C28" s="83">
        <f t="shared" si="8"/>
        <v>0</v>
      </c>
      <c r="D28" s="83">
        <f t="shared" ref="D28" si="9">SUM(D29:D37)</f>
        <v>964000</v>
      </c>
      <c r="E28" s="83">
        <v>26712.49</v>
      </c>
      <c r="F28" s="83">
        <v>26712.49</v>
      </c>
      <c r="G28" s="83">
        <f t="shared" si="8"/>
        <v>937287.51</v>
      </c>
    </row>
    <row r="29" spans="1:7" x14ac:dyDescent="0.25">
      <c r="A29" s="85" t="s">
        <v>332</v>
      </c>
      <c r="B29" s="75">
        <v>149000</v>
      </c>
      <c r="C29" s="75">
        <v>0</v>
      </c>
      <c r="D29" s="75">
        <v>149000</v>
      </c>
      <c r="E29" s="75">
        <v>2474</v>
      </c>
      <c r="F29" s="75">
        <v>2474</v>
      </c>
      <c r="G29" s="75">
        <f>D29-E29</f>
        <v>146526</v>
      </c>
    </row>
    <row r="30" spans="1:7" x14ac:dyDescent="0.25">
      <c r="A30" s="85" t="s">
        <v>333</v>
      </c>
      <c r="B30" s="75">
        <v>25000</v>
      </c>
      <c r="C30" s="75">
        <v>0</v>
      </c>
      <c r="D30" s="75">
        <v>25000</v>
      </c>
      <c r="E30" s="75">
        <v>0</v>
      </c>
      <c r="F30" s="75">
        <v>0</v>
      </c>
      <c r="G30" s="75">
        <f t="shared" ref="G30:G37" si="10">D30-E30</f>
        <v>25000</v>
      </c>
    </row>
    <row r="31" spans="1:7" x14ac:dyDescent="0.25">
      <c r="A31" s="85" t="s">
        <v>334</v>
      </c>
      <c r="B31" s="75">
        <v>420000</v>
      </c>
      <c r="C31" s="75">
        <v>0</v>
      </c>
      <c r="D31" s="75">
        <v>420000</v>
      </c>
      <c r="E31" s="75">
        <v>0</v>
      </c>
      <c r="F31" s="75">
        <v>0</v>
      </c>
      <c r="G31" s="75">
        <f t="shared" si="10"/>
        <v>420000</v>
      </c>
    </row>
    <row r="32" spans="1:7" x14ac:dyDescent="0.25">
      <c r="A32" s="85" t="s">
        <v>335</v>
      </c>
      <c r="B32" s="75">
        <v>34000</v>
      </c>
      <c r="C32" s="75">
        <v>0</v>
      </c>
      <c r="D32" s="75">
        <v>34000</v>
      </c>
      <c r="E32" s="75">
        <v>848.54</v>
      </c>
      <c r="F32" s="75">
        <v>848.54</v>
      </c>
      <c r="G32" s="75">
        <f t="shared" si="10"/>
        <v>33151.46</v>
      </c>
    </row>
    <row r="33" spans="1:7" ht="14.45" customHeight="1" x14ac:dyDescent="0.25">
      <c r="A33" s="85" t="s">
        <v>336</v>
      </c>
      <c r="B33" s="75">
        <v>20000</v>
      </c>
      <c r="C33" s="75">
        <v>0</v>
      </c>
      <c r="D33" s="75">
        <v>20000</v>
      </c>
      <c r="E33" s="75">
        <v>0</v>
      </c>
      <c r="F33" s="75">
        <v>0</v>
      </c>
      <c r="G33" s="75">
        <f t="shared" si="10"/>
        <v>20000</v>
      </c>
    </row>
    <row r="34" spans="1:7" ht="14.45" customHeight="1" x14ac:dyDescent="0.25">
      <c r="A34" s="85" t="s">
        <v>337</v>
      </c>
      <c r="B34" s="75">
        <v>5000</v>
      </c>
      <c r="C34" s="75">
        <v>0</v>
      </c>
      <c r="D34" s="75">
        <v>5000</v>
      </c>
      <c r="E34" s="75">
        <v>0</v>
      </c>
      <c r="F34" s="75">
        <v>0</v>
      </c>
      <c r="G34" s="75">
        <f t="shared" si="10"/>
        <v>5000</v>
      </c>
    </row>
    <row r="35" spans="1:7" ht="14.45" customHeight="1" x14ac:dyDescent="0.25">
      <c r="A35" s="85" t="s">
        <v>338</v>
      </c>
      <c r="B35" s="75">
        <v>75000</v>
      </c>
      <c r="C35" s="75">
        <v>0</v>
      </c>
      <c r="D35" s="75">
        <v>75000</v>
      </c>
      <c r="E35" s="75">
        <v>0</v>
      </c>
      <c r="F35" s="75">
        <v>0</v>
      </c>
      <c r="G35" s="75">
        <f t="shared" si="10"/>
        <v>75000</v>
      </c>
    </row>
    <row r="36" spans="1:7" ht="14.45" customHeight="1" x14ac:dyDescent="0.25">
      <c r="A36" s="85" t="s">
        <v>339</v>
      </c>
      <c r="B36" s="75">
        <v>55000</v>
      </c>
      <c r="C36" s="75">
        <v>0</v>
      </c>
      <c r="D36" s="75">
        <v>55000</v>
      </c>
      <c r="E36" s="75">
        <v>6399.95</v>
      </c>
      <c r="F36" s="75">
        <v>6399.95</v>
      </c>
      <c r="G36" s="75">
        <f t="shared" si="10"/>
        <v>48600.05</v>
      </c>
    </row>
    <row r="37" spans="1:7" ht="14.45" customHeight="1" x14ac:dyDescent="0.25">
      <c r="A37" s="85" t="s">
        <v>340</v>
      </c>
      <c r="B37" s="75">
        <v>181000</v>
      </c>
      <c r="C37" s="75">
        <v>0</v>
      </c>
      <c r="D37" s="75">
        <v>181000</v>
      </c>
      <c r="E37" s="75">
        <v>16990</v>
      </c>
      <c r="F37" s="75">
        <v>16990</v>
      </c>
      <c r="G37" s="75">
        <f t="shared" si="10"/>
        <v>164010</v>
      </c>
    </row>
    <row r="38" spans="1:7" x14ac:dyDescent="0.25">
      <c r="A38" s="84" t="s">
        <v>341</v>
      </c>
      <c r="B38" s="83">
        <f t="shared" ref="B38:G38" si="11">SUM(B39:B47)</f>
        <v>0</v>
      </c>
      <c r="C38" s="83">
        <f t="shared" si="11"/>
        <v>0</v>
      </c>
      <c r="D38" s="83">
        <f t="shared" ref="D38" si="12">SUM(D39:D47)</f>
        <v>0</v>
      </c>
      <c r="E38" s="83">
        <f t="shared" si="11"/>
        <v>0</v>
      </c>
      <c r="F38" s="83">
        <f t="shared" ref="F38" si="13">SUM(F39:F47)</f>
        <v>0</v>
      </c>
      <c r="G38" s="83">
        <f t="shared" si="11"/>
        <v>0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14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14"/>
        <v>0</v>
      </c>
    </row>
    <row r="42" spans="1:7" x14ac:dyDescent="0.25">
      <c r="A42" s="85" t="s">
        <v>345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14"/>
        <v>0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14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14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14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14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14"/>
        <v>0</v>
      </c>
    </row>
    <row r="48" spans="1:7" x14ac:dyDescent="0.25">
      <c r="A48" s="84" t="s">
        <v>351</v>
      </c>
      <c r="B48" s="83">
        <f t="shared" ref="B48:G48" si="15">SUM(B49:B57)</f>
        <v>82000</v>
      </c>
      <c r="C48" s="83">
        <f t="shared" si="15"/>
        <v>0</v>
      </c>
      <c r="D48" s="83">
        <f t="shared" ref="D48" si="16">SUM(D49:D57)</f>
        <v>82000</v>
      </c>
      <c r="E48" s="83">
        <v>34800</v>
      </c>
      <c r="F48" s="83">
        <v>34800</v>
      </c>
      <c r="G48" s="83">
        <f t="shared" si="15"/>
        <v>47200</v>
      </c>
    </row>
    <row r="49" spans="1:7" x14ac:dyDescent="0.25">
      <c r="A49" s="85" t="s">
        <v>352</v>
      </c>
      <c r="B49" s="75">
        <v>12000</v>
      </c>
      <c r="C49" s="75">
        <v>0</v>
      </c>
      <c r="D49" s="75">
        <v>12000</v>
      </c>
      <c r="E49" s="75">
        <v>0</v>
      </c>
      <c r="F49" s="75">
        <v>0</v>
      </c>
      <c r="G49" s="75">
        <f>D49-E49</f>
        <v>12000</v>
      </c>
    </row>
    <row r="50" spans="1:7" x14ac:dyDescent="0.25">
      <c r="A50" s="85" t="s">
        <v>353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7">D50-E50</f>
        <v>0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7"/>
        <v>0</v>
      </c>
    </row>
    <row r="52" spans="1:7" x14ac:dyDescent="0.25">
      <c r="A52" s="85" t="s">
        <v>355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7"/>
        <v>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7"/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7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7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7"/>
        <v>0</v>
      </c>
    </row>
    <row r="57" spans="1:7" x14ac:dyDescent="0.25">
      <c r="A57" s="85" t="s">
        <v>360</v>
      </c>
      <c r="B57" s="75">
        <v>70000</v>
      </c>
      <c r="C57" s="75">
        <v>0</v>
      </c>
      <c r="D57" s="75">
        <v>70000</v>
      </c>
      <c r="E57" s="75">
        <v>34800</v>
      </c>
      <c r="F57" s="75">
        <v>34800</v>
      </c>
      <c r="G57" s="75">
        <f t="shared" si="17"/>
        <v>35200</v>
      </c>
    </row>
    <row r="58" spans="1:7" x14ac:dyDescent="0.25">
      <c r="A58" s="84" t="s">
        <v>361</v>
      </c>
      <c r="B58" s="83">
        <f t="shared" ref="B58:G58" si="18">SUM(B59:B61)</f>
        <v>0</v>
      </c>
      <c r="C58" s="83">
        <f t="shared" si="18"/>
        <v>0</v>
      </c>
      <c r="D58" s="83">
        <f t="shared" ref="D58" si="19">SUM(D59:D61)</f>
        <v>0</v>
      </c>
      <c r="E58" s="83">
        <f t="shared" si="18"/>
        <v>0</v>
      </c>
      <c r="F58" s="83">
        <f t="shared" ref="F58" si="20">SUM(F59:F61)</f>
        <v>0</v>
      </c>
      <c r="G58" s="83">
        <f t="shared" si="18"/>
        <v>0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21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21"/>
        <v>0</v>
      </c>
    </row>
    <row r="62" spans="1:7" x14ac:dyDescent="0.25">
      <c r="A62" s="84" t="s">
        <v>365</v>
      </c>
      <c r="B62" s="83">
        <f t="shared" ref="B62:G62" si="22">SUM(B63:B67,B69:B70)</f>
        <v>10000</v>
      </c>
      <c r="C62" s="83">
        <f t="shared" si="22"/>
        <v>0</v>
      </c>
      <c r="D62" s="83">
        <f t="shared" ref="D62" si="23">SUM(D63:D67,D69:D70)</f>
        <v>10000</v>
      </c>
      <c r="E62" s="83">
        <f t="shared" si="22"/>
        <v>0</v>
      </c>
      <c r="F62" s="83">
        <f t="shared" ref="F62" si="24">SUM(F63:F67,F69:F70)</f>
        <v>0</v>
      </c>
      <c r="G62" s="83">
        <f t="shared" si="22"/>
        <v>10000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25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25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25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25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25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25"/>
        <v>0</v>
      </c>
    </row>
    <row r="70" spans="1:7" x14ac:dyDescent="0.25">
      <c r="A70" s="85" t="s">
        <v>373</v>
      </c>
      <c r="B70" s="75">
        <v>10000</v>
      </c>
      <c r="C70" s="75">
        <v>0</v>
      </c>
      <c r="D70" s="75">
        <v>10000</v>
      </c>
      <c r="E70" s="75">
        <v>0</v>
      </c>
      <c r="F70" s="75">
        <v>0</v>
      </c>
      <c r="G70" s="75">
        <f t="shared" si="25"/>
        <v>10000</v>
      </c>
    </row>
    <row r="71" spans="1:7" x14ac:dyDescent="0.25">
      <c r="A71" s="84" t="s">
        <v>374</v>
      </c>
      <c r="B71" s="83">
        <f t="shared" ref="B71:G71" si="26">SUM(B72:B74)</f>
        <v>0</v>
      </c>
      <c r="C71" s="83">
        <f t="shared" si="26"/>
        <v>0</v>
      </c>
      <c r="D71" s="83">
        <f t="shared" ref="D71" si="27">SUM(D72:D74)</f>
        <v>0</v>
      </c>
      <c r="E71" s="83">
        <f t="shared" si="26"/>
        <v>0</v>
      </c>
      <c r="F71" s="83">
        <f t="shared" ref="F71" si="28">SUM(F72:F74)</f>
        <v>0</v>
      </c>
      <c r="G71" s="83">
        <f t="shared" si="26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29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29"/>
        <v>0</v>
      </c>
    </row>
    <row r="75" spans="1:7" x14ac:dyDescent="0.25">
      <c r="A75" s="84" t="s">
        <v>378</v>
      </c>
      <c r="B75" s="83">
        <f t="shared" ref="B75:G75" si="30">SUM(B76:B82)</f>
        <v>0</v>
      </c>
      <c r="C75" s="83">
        <f t="shared" si="30"/>
        <v>0</v>
      </c>
      <c r="D75" s="83">
        <f t="shared" ref="D75" si="31">SUM(D76:D82)</f>
        <v>0</v>
      </c>
      <c r="E75" s="83">
        <f t="shared" si="30"/>
        <v>0</v>
      </c>
      <c r="F75" s="83">
        <f t="shared" ref="F75" si="32">SUM(F76:F82)</f>
        <v>0</v>
      </c>
      <c r="G75" s="83">
        <f t="shared" si="30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33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33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33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33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33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3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34">SUM(B85,B93,B103,B113,B123,B133,B137,B146,B150)</f>
        <v>0</v>
      </c>
      <c r="C84" s="83">
        <f t="shared" si="34"/>
        <v>0</v>
      </c>
      <c r="D84" s="83">
        <f t="shared" ref="D84" si="35">SUM(D85,D93,D103,D113,D123,D133,D137,D146,D150)</f>
        <v>0</v>
      </c>
      <c r="E84" s="83">
        <f t="shared" si="34"/>
        <v>0</v>
      </c>
      <c r="F84" s="83">
        <f t="shared" ref="F84" si="36">SUM(F85,F93,F103,F113,F123,F133,F137,F146,F150)</f>
        <v>0</v>
      </c>
      <c r="G84" s="83">
        <f t="shared" si="34"/>
        <v>0</v>
      </c>
    </row>
    <row r="85" spans="1:7" x14ac:dyDescent="0.25">
      <c r="A85" s="84" t="s">
        <v>313</v>
      </c>
      <c r="B85" s="83">
        <f t="shared" ref="B85:G85" si="37">SUM(B86:B92)</f>
        <v>0</v>
      </c>
      <c r="C85" s="83">
        <f t="shared" si="37"/>
        <v>0</v>
      </c>
      <c r="D85" s="83">
        <f t="shared" ref="D85" si="38">SUM(D86:D92)</f>
        <v>0</v>
      </c>
      <c r="E85" s="83">
        <f t="shared" si="37"/>
        <v>0</v>
      </c>
      <c r="F85" s="83">
        <f t="shared" ref="F85" si="39">SUM(F86:F92)</f>
        <v>0</v>
      </c>
      <c r="G85" s="83">
        <f t="shared" si="37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40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40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40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40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40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40"/>
        <v>0</v>
      </c>
    </row>
    <row r="93" spans="1:7" x14ac:dyDescent="0.25">
      <c r="A93" s="84" t="s">
        <v>321</v>
      </c>
      <c r="B93" s="83">
        <f t="shared" ref="B93:G93" si="41">SUM(B94:B102)</f>
        <v>0</v>
      </c>
      <c r="C93" s="83">
        <f t="shared" si="41"/>
        <v>0</v>
      </c>
      <c r="D93" s="83">
        <f t="shared" ref="D93" si="42">SUM(D94:D102)</f>
        <v>0</v>
      </c>
      <c r="E93" s="83">
        <f t="shared" si="41"/>
        <v>0</v>
      </c>
      <c r="F93" s="83">
        <f t="shared" ref="F93" si="43">SUM(F94:F102)</f>
        <v>0</v>
      </c>
      <c r="G93" s="83">
        <f t="shared" si="41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4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4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4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4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4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4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4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4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f>SUM(D104:D112)</f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45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45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4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4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4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4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4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45"/>
        <v>0</v>
      </c>
    </row>
    <row r="113" spans="1:7" x14ac:dyDescent="0.25">
      <c r="A113" s="84" t="s">
        <v>341</v>
      </c>
      <c r="B113" s="83">
        <f t="shared" ref="B113:G113" si="46">SUM(B114:B122)</f>
        <v>0</v>
      </c>
      <c r="C113" s="83">
        <f t="shared" si="46"/>
        <v>0</v>
      </c>
      <c r="D113" s="83">
        <f t="shared" ref="D113" si="47">SUM(D114:D122)</f>
        <v>0</v>
      </c>
      <c r="E113" s="83">
        <f t="shared" si="46"/>
        <v>0</v>
      </c>
      <c r="F113" s="83">
        <f t="shared" ref="F113" si="48">SUM(F114:F122)</f>
        <v>0</v>
      </c>
      <c r="G113" s="83">
        <f t="shared" si="4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49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49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49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49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49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49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49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49"/>
        <v>0</v>
      </c>
    </row>
    <row r="123" spans="1:7" x14ac:dyDescent="0.25">
      <c r="A123" s="84" t="s">
        <v>351</v>
      </c>
      <c r="B123" s="83">
        <f t="shared" ref="B123:G123" si="50">SUM(B124:B132)</f>
        <v>0</v>
      </c>
      <c r="C123" s="83">
        <f t="shared" si="50"/>
        <v>0</v>
      </c>
      <c r="D123" s="83">
        <f t="shared" ref="D123" si="51">SUM(D124:D132)</f>
        <v>0</v>
      </c>
      <c r="E123" s="83">
        <f t="shared" si="50"/>
        <v>0</v>
      </c>
      <c r="F123" s="83">
        <f t="shared" ref="F123" si="52">SUM(F124:F132)</f>
        <v>0</v>
      </c>
      <c r="G123" s="83">
        <f t="shared" si="50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53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53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53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53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53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53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53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53"/>
        <v>0</v>
      </c>
    </row>
    <row r="133" spans="1:7" x14ac:dyDescent="0.25">
      <c r="A133" s="84" t="s">
        <v>361</v>
      </c>
      <c r="B133" s="83">
        <f t="shared" ref="B133:G133" si="54">SUM(B134:B136)</f>
        <v>0</v>
      </c>
      <c r="C133" s="83">
        <f t="shared" si="54"/>
        <v>0</v>
      </c>
      <c r="D133" s="83">
        <f t="shared" ref="D133" si="55">SUM(D134:D136)</f>
        <v>0</v>
      </c>
      <c r="E133" s="83">
        <f t="shared" si="54"/>
        <v>0</v>
      </c>
      <c r="F133" s="83">
        <f t="shared" ref="F133" si="56">SUM(F134:F136)</f>
        <v>0</v>
      </c>
      <c r="G133" s="83">
        <f t="shared" si="54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57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57"/>
        <v>0</v>
      </c>
    </row>
    <row r="137" spans="1:7" x14ac:dyDescent="0.25">
      <c r="A137" s="84" t="s">
        <v>365</v>
      </c>
      <c r="B137" s="83">
        <f t="shared" ref="B137:G137" si="58">SUM(B138:B142,B144:B145)</f>
        <v>0</v>
      </c>
      <c r="C137" s="83">
        <f t="shared" si="58"/>
        <v>0</v>
      </c>
      <c r="D137" s="83">
        <f t="shared" ref="D137" si="59">SUM(D138:D142,D144:D145)</f>
        <v>0</v>
      </c>
      <c r="E137" s="83">
        <f t="shared" si="58"/>
        <v>0</v>
      </c>
      <c r="F137" s="83">
        <f t="shared" ref="F137" si="60">SUM(F138:F142,F144:F145)</f>
        <v>0</v>
      </c>
      <c r="G137" s="83">
        <f t="shared" si="58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61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61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61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61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61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61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61"/>
        <v>0</v>
      </c>
    </row>
    <row r="146" spans="1:7" x14ac:dyDescent="0.25">
      <c r="A146" s="84" t="s">
        <v>374</v>
      </c>
      <c r="B146" s="83">
        <f t="shared" ref="B146:G146" si="62">SUM(B147:B149)</f>
        <v>0</v>
      </c>
      <c r="C146" s="83">
        <f t="shared" si="62"/>
        <v>0</v>
      </c>
      <c r="D146" s="83">
        <f t="shared" ref="D146" si="63">SUM(D147:D149)</f>
        <v>0</v>
      </c>
      <c r="E146" s="83">
        <f t="shared" si="62"/>
        <v>0</v>
      </c>
      <c r="F146" s="83">
        <f t="shared" ref="F146" si="64">SUM(F147:F149)</f>
        <v>0</v>
      </c>
      <c r="G146" s="83">
        <f t="shared" si="62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6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65"/>
        <v>0</v>
      </c>
    </row>
    <row r="150" spans="1:7" x14ac:dyDescent="0.25">
      <c r="A150" s="84" t="s">
        <v>378</v>
      </c>
      <c r="B150" s="83">
        <f t="shared" ref="B150:G150" si="66">SUM(B151:B157)</f>
        <v>0</v>
      </c>
      <c r="C150" s="83">
        <f t="shared" si="66"/>
        <v>0</v>
      </c>
      <c r="D150" s="83">
        <f t="shared" ref="D150" si="67">SUM(D151:D157)</f>
        <v>0</v>
      </c>
      <c r="E150" s="83">
        <f t="shared" si="66"/>
        <v>0</v>
      </c>
      <c r="F150" s="83">
        <f t="shared" ref="F150" si="68">SUM(F151:F157)</f>
        <v>0</v>
      </c>
      <c r="G150" s="83">
        <f t="shared" si="6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69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69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69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69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69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69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70">B9+B84</f>
        <v>7503400</v>
      </c>
      <c r="C159" s="90">
        <f t="shared" si="70"/>
        <v>0</v>
      </c>
      <c r="D159" s="90">
        <f t="shared" si="70"/>
        <v>7503400</v>
      </c>
      <c r="E159" s="90">
        <f t="shared" si="70"/>
        <v>943880.71</v>
      </c>
      <c r="F159" s="90">
        <f t="shared" ref="F159" si="71">F9+F84</f>
        <v>943880.71</v>
      </c>
      <c r="G159" s="90">
        <f t="shared" si="70"/>
        <v>6559519.29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C9 B21:C21 C18 C37 B28:C28 B39:C47 B38:C38 B50:C56 B48:C48 B59:C61 B58:C58 B63:C69 B62:C62 B71:C92 B158:E159 B93:C93 E93 B17:C17 C10 C11 C12 C13 C14 C15 C16 C19 C20 B25:C26 C22 C23 C24 C27 C29 C30 C31 C32 C33 C34 C35 C36 C49 C57 C70 E9 E21 G37 E39:E47 E50:E56 E59:E61 E58 E63:E69 E62 E71:E92 B94:C157 E94:E157 E17 G10 G11 E12 G13 E14 G15 E16 E19 E20 E25:E26 E22 E23 E24 E27 G29 E30 E31 G32 E33 E34 E35 G36 E49 G57 E70 D9:D157 G9 G21 G39:G47 G50:G56 G59:G61 G63:G69 G17 G12 G14 G16 G19 G20 G25:G26 G22 G23 G24 G27 G30 G31 G33 G34 G35 G49 G70 F9:F17 F19:F37 F39:F159" unlockedFormula="1"/>
    <ignoredError sqref="G18 G28 G38 G48 G58 G62 G71:G159" formula="1" unlockedFormula="1"/>
    <ignoredError sqref="E18:F18 E38:F38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B22" zoomScale="75" zoomScaleNormal="75" workbookViewId="0">
      <selection activeCell="F35" sqref="F3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 xml:space="preserve">INSTITUTO MUNICIPAL DE PLANEACION DEL MUNICIPIO DE SALAMANCA, GUANAJUATO 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f>SUM(B10:B17)</f>
        <v>7503400.0000000009</v>
      </c>
      <c r="C9" s="30">
        <f t="shared" ref="C9:G9" si="0">SUM(C10:C17)</f>
        <v>0</v>
      </c>
      <c r="D9" s="30">
        <f>SUM(D10:D17)</f>
        <v>7503400.0000000009</v>
      </c>
      <c r="E9" s="30">
        <f t="shared" si="0"/>
        <v>943880.71</v>
      </c>
      <c r="F9" s="30">
        <f t="shared" ref="F9" si="1">SUM(F10:F17)</f>
        <v>943880.71</v>
      </c>
      <c r="G9" s="30">
        <f>+D9-E9</f>
        <v>6559519.290000001</v>
      </c>
    </row>
    <row r="10" spans="1:7" x14ac:dyDescent="0.25">
      <c r="A10" s="197" t="s">
        <v>583</v>
      </c>
      <c r="B10" s="75">
        <v>3541049.68</v>
      </c>
      <c r="C10" s="75">
        <v>0</v>
      </c>
      <c r="D10" s="75">
        <v>3541049.68</v>
      </c>
      <c r="E10" s="75">
        <v>300458.13</v>
      </c>
      <c r="F10" s="75">
        <v>300458.13</v>
      </c>
      <c r="G10" s="75">
        <v>3240591.55</v>
      </c>
    </row>
    <row r="11" spans="1:7" x14ac:dyDescent="0.25">
      <c r="A11" s="197" t="s">
        <v>584</v>
      </c>
      <c r="B11" s="75">
        <v>822868.67</v>
      </c>
      <c r="C11" s="75">
        <v>0</v>
      </c>
      <c r="D11" s="75">
        <v>822868.67</v>
      </c>
      <c r="E11" s="75">
        <v>155863.26</v>
      </c>
      <c r="F11" s="75">
        <v>155863.26</v>
      </c>
      <c r="G11" s="75">
        <v>667005.41</v>
      </c>
    </row>
    <row r="12" spans="1:7" x14ac:dyDescent="0.25">
      <c r="A12" s="197" t="s">
        <v>585</v>
      </c>
      <c r="B12" s="75">
        <v>1212868.67</v>
      </c>
      <c r="C12" s="75">
        <v>0</v>
      </c>
      <c r="D12" s="75">
        <v>1212868.67</v>
      </c>
      <c r="E12" s="75">
        <v>162186.35999999999</v>
      </c>
      <c r="F12" s="75">
        <v>162186.35999999999</v>
      </c>
      <c r="G12" s="75">
        <v>1050682.31</v>
      </c>
    </row>
    <row r="13" spans="1:7" x14ac:dyDescent="0.25">
      <c r="A13" s="197" t="s">
        <v>586</v>
      </c>
      <c r="B13" s="75">
        <v>392678.61</v>
      </c>
      <c r="C13" s="75">
        <v>0</v>
      </c>
      <c r="D13" s="75">
        <v>392678.61</v>
      </c>
      <c r="E13" s="75">
        <v>72697.34</v>
      </c>
      <c r="F13" s="75">
        <v>72697.34</v>
      </c>
      <c r="G13" s="75">
        <v>319981.27</v>
      </c>
    </row>
    <row r="14" spans="1:7" x14ac:dyDescent="0.25">
      <c r="A14" s="197" t="s">
        <v>587</v>
      </c>
      <c r="B14" s="75">
        <v>392678.61</v>
      </c>
      <c r="C14" s="75">
        <v>0</v>
      </c>
      <c r="D14" s="75">
        <v>392678.61</v>
      </c>
      <c r="E14" s="75">
        <v>76820.69</v>
      </c>
      <c r="F14" s="75">
        <v>76820.69</v>
      </c>
      <c r="G14" s="75">
        <v>315857.91999999998</v>
      </c>
    </row>
    <row r="15" spans="1:7" x14ac:dyDescent="0.25">
      <c r="A15" s="197" t="s">
        <v>588</v>
      </c>
      <c r="B15" s="75">
        <v>261787.12</v>
      </c>
      <c r="C15" s="75">
        <v>0</v>
      </c>
      <c r="D15" s="75">
        <v>261787.12</v>
      </c>
      <c r="E15" s="75">
        <v>49454.62</v>
      </c>
      <c r="F15" s="75">
        <v>49454.62</v>
      </c>
      <c r="G15" s="75">
        <v>212332.5</v>
      </c>
    </row>
    <row r="16" spans="1:7" x14ac:dyDescent="0.25">
      <c r="A16" s="197" t="s">
        <v>589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197" t="s">
        <v>590</v>
      </c>
      <c r="B17" s="75">
        <v>879468.64</v>
      </c>
      <c r="C17" s="75">
        <v>0</v>
      </c>
      <c r="D17" s="75">
        <v>879468.64</v>
      </c>
      <c r="E17" s="75">
        <v>126400.31</v>
      </c>
      <c r="F17" s="75">
        <v>126400.31</v>
      </c>
      <c r="G17" s="75">
        <v>753068.33</v>
      </c>
    </row>
    <row r="18" spans="1:7" x14ac:dyDescent="0.25">
      <c r="A18" s="31" t="s">
        <v>154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2">SUM(C20:C27)</f>
        <v>0</v>
      </c>
      <c r="D19" s="4">
        <f>SUM(D20:D27)</f>
        <v>0</v>
      </c>
      <c r="E19" s="4">
        <f t="shared" si="2"/>
        <v>0</v>
      </c>
      <c r="F19" s="4">
        <f t="shared" ref="F19" si="3">SUM(F20:F27)</f>
        <v>0</v>
      </c>
      <c r="G19" s="4">
        <f t="shared" si="2"/>
        <v>0</v>
      </c>
    </row>
    <row r="20" spans="1:7" x14ac:dyDescent="0.25">
      <c r="A20" s="197" t="s">
        <v>583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197" t="s">
        <v>584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97" t="s">
        <v>585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197" t="s">
        <v>586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197" t="s">
        <v>587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197" t="s">
        <v>588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197" t="s">
        <v>589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197" t="s">
        <v>590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154</v>
      </c>
      <c r="B28" s="49"/>
      <c r="C28" s="49"/>
      <c r="D28" s="49"/>
      <c r="E28" s="49"/>
      <c r="F28" s="49"/>
      <c r="G28" s="49"/>
    </row>
    <row r="29" spans="1:7" x14ac:dyDescent="0.25">
      <c r="A29" s="3" t="s">
        <v>387</v>
      </c>
      <c r="B29" s="4">
        <f>SUM(B19,B9)</f>
        <v>7503400.0000000009</v>
      </c>
      <c r="C29" s="4">
        <f t="shared" ref="C29:G29" si="4">SUM(C19,C9)</f>
        <v>0</v>
      </c>
      <c r="D29" s="4">
        <f>SUM(D19,D9)</f>
        <v>7503400.0000000009</v>
      </c>
      <c r="E29" s="4">
        <f t="shared" si="4"/>
        <v>943880.71</v>
      </c>
      <c r="F29" s="4">
        <f t="shared" ref="F29" si="5">SUM(F19,F9)</f>
        <v>943880.71</v>
      </c>
      <c r="G29" s="4">
        <f t="shared" si="4"/>
        <v>6559519.290000001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B16:C16 C10 C11 C12 C13 C14 C15 B18:C29 C17 D9:E9 E16 E18:E29 D29 G1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0" zoomScale="75" zoomScaleNormal="75" workbookViewId="0">
      <selection activeCell="A86" sqref="A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392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 xml:space="preserve">INSTITUTO MUNICIPAL DE PLANEACION DEL MUNICIPIO DE SALAMANCA, GUANAJUATO 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395</v>
      </c>
    </row>
    <row r="8" spans="1:7" ht="30" x14ac:dyDescent="0.25">
      <c r="A8" s="165"/>
      <c r="B8" s="25" t="s">
        <v>308</v>
      </c>
      <c r="C8" s="7" t="s">
        <v>396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397</v>
      </c>
      <c r="B9" s="30">
        <f>SUM(B10,B19,B27,B37)</f>
        <v>7503400</v>
      </c>
      <c r="C9" s="30">
        <f t="shared" ref="C9:G9" si="0">SUM(C10,C19,C27,C37)</f>
        <v>0</v>
      </c>
      <c r="D9" s="30">
        <f t="shared" si="0"/>
        <v>7503400</v>
      </c>
      <c r="E9" s="30">
        <f t="shared" si="0"/>
        <v>943880.71</v>
      </c>
      <c r="F9" s="30">
        <f t="shared" si="0"/>
        <v>943880.71</v>
      </c>
      <c r="G9" s="30">
        <f t="shared" si="0"/>
        <v>6559519.29</v>
      </c>
    </row>
    <row r="10" spans="1:7" ht="15" customHeight="1" x14ac:dyDescent="0.25">
      <c r="A10" s="58" t="s">
        <v>398</v>
      </c>
      <c r="B10" s="47">
        <f>SUM(B11:B18)</f>
        <v>7503400</v>
      </c>
      <c r="C10" s="47">
        <v>0</v>
      </c>
      <c r="D10" s="47">
        <v>7503400</v>
      </c>
      <c r="E10" s="47">
        <f t="shared" ref="C10:G10" si="1">SUM(E11:E18)</f>
        <v>943880.71</v>
      </c>
      <c r="F10" s="47">
        <f t="shared" si="1"/>
        <v>943880.71</v>
      </c>
      <c r="G10" s="47">
        <f t="shared" si="1"/>
        <v>6559519.29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7503400</v>
      </c>
      <c r="C13" s="47">
        <v>0</v>
      </c>
      <c r="D13" s="47">
        <v>7503400</v>
      </c>
      <c r="E13" s="47">
        <v>943880.71</v>
      </c>
      <c r="F13" s="47">
        <v>943880.71</v>
      </c>
      <c r="G13" s="47">
        <v>6559519.29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7503400</v>
      </c>
      <c r="C77" s="4">
        <f t="shared" ref="C77:G77" si="10">C43+C9</f>
        <v>0</v>
      </c>
      <c r="D77" s="4">
        <f t="shared" si="10"/>
        <v>7503400</v>
      </c>
      <c r="E77" s="4">
        <f t="shared" si="10"/>
        <v>943880.71</v>
      </c>
      <c r="F77" s="4">
        <f t="shared" si="10"/>
        <v>943880.71</v>
      </c>
      <c r="G77" s="4">
        <f t="shared" si="10"/>
        <v>6559519.29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4:G77 B12:G12 B10 E10:G10 B11 D11:G1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J28" sqref="J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431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INSTITUTO MUNICIPAL DE PLANEACION DEL MUNICIPIO DE SALAMANCA, GUANAJUATO 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433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396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434</v>
      </c>
      <c r="B9" s="119">
        <f>SUM(B10,B11,B12,B15,B16,B19)</f>
        <v>6380773</v>
      </c>
      <c r="C9" s="119">
        <f t="shared" ref="C9:G9" si="0">SUM(C10,C11,C12,C15,C16,C19)</f>
        <v>0</v>
      </c>
      <c r="D9" s="119">
        <f t="shared" si="0"/>
        <v>6380773</v>
      </c>
      <c r="E9" s="119">
        <v>882368.22</v>
      </c>
      <c r="F9" s="119">
        <v>882368.22</v>
      </c>
      <c r="G9" s="119">
        <v>5498404.7800000003</v>
      </c>
    </row>
    <row r="10" spans="1:7" x14ac:dyDescent="0.25">
      <c r="A10" s="58" t="s">
        <v>435</v>
      </c>
      <c r="B10" s="75">
        <v>6380773</v>
      </c>
      <c r="C10" s="75">
        <v>0</v>
      </c>
      <c r="D10" s="75">
        <v>6380773</v>
      </c>
      <c r="E10" s="75">
        <v>882368.22</v>
      </c>
      <c r="F10" s="75">
        <v>882368.22</v>
      </c>
      <c r="G10" s="76">
        <f>D10-E10</f>
        <v>5498404.7800000003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6380773</v>
      </c>
      <c r="C33" s="119">
        <f t="shared" ref="C33:G33" si="8">C21+C9</f>
        <v>0</v>
      </c>
      <c r="D33" s="119">
        <f t="shared" si="8"/>
        <v>6380773</v>
      </c>
      <c r="E33" s="119">
        <f t="shared" si="8"/>
        <v>882368.22</v>
      </c>
      <c r="F33" s="119">
        <f t="shared" si="8"/>
        <v>882368.22</v>
      </c>
      <c r="G33" s="119">
        <f t="shared" si="8"/>
        <v>5498404.7800000003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D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B2" zoomScale="75" zoomScaleNormal="75" workbookViewId="0">
      <selection activeCell="K25" sqref="K2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INSTITUTO MUNICIPAL DE PLANEACION DEL MUNICIPIO DE SALAMANCA, GUANAJUATO </v>
      </c>
      <c r="B2" s="182"/>
      <c r="C2" s="182"/>
      <c r="D2" s="182"/>
      <c r="E2" s="182"/>
      <c r="F2" s="182"/>
      <c r="G2" s="183"/>
    </row>
    <row r="3" spans="1:7" x14ac:dyDescent="0.25">
      <c r="A3" s="178" t="s">
        <v>448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x14ac:dyDescent="0.25">
      <c r="A6" s="139" t="s">
        <v>450</v>
      </c>
      <c r="B6" s="7">
        <v>2025</v>
      </c>
      <c r="C6" s="33">
        <v>2026</v>
      </c>
      <c r="D6" s="33">
        <v>2027</v>
      </c>
      <c r="E6" s="33">
        <v>2028</v>
      </c>
      <c r="F6" s="33">
        <v>2029</v>
      </c>
      <c r="G6" s="33">
        <v>2030</v>
      </c>
    </row>
    <row r="7" spans="1:7" ht="15.75" customHeight="1" x14ac:dyDescent="0.25">
      <c r="A7" s="26" t="s">
        <v>451</v>
      </c>
      <c r="B7" s="119">
        <f>SUM(B8:B19)</f>
        <v>7503400</v>
      </c>
      <c r="C7" s="119">
        <f t="shared" ref="C7:G7" si="0">SUM(C8:C19)</f>
        <v>7503400</v>
      </c>
      <c r="D7" s="119">
        <f t="shared" si="0"/>
        <v>7503400</v>
      </c>
      <c r="E7" s="119">
        <f t="shared" si="0"/>
        <v>7503400</v>
      </c>
      <c r="F7" s="119">
        <f t="shared" si="0"/>
        <v>7503400</v>
      </c>
      <c r="G7" s="119">
        <f t="shared" si="0"/>
        <v>7503400</v>
      </c>
    </row>
    <row r="8" spans="1:7" x14ac:dyDescent="0.25">
      <c r="A8" s="58" t="s">
        <v>452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453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454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455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456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457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458</v>
      </c>
      <c r="B14" s="75">
        <v>5000</v>
      </c>
      <c r="C14" s="75">
        <v>5000</v>
      </c>
      <c r="D14" s="75">
        <v>5000</v>
      </c>
      <c r="E14" s="75">
        <v>5000</v>
      </c>
      <c r="F14" s="75">
        <v>5000</v>
      </c>
      <c r="G14" s="75">
        <v>5000</v>
      </c>
    </row>
    <row r="15" spans="1:7" x14ac:dyDescent="0.25">
      <c r="A15" s="58" t="s">
        <v>459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461</v>
      </c>
      <c r="B17" s="75">
        <v>7498400</v>
      </c>
      <c r="C17" s="75">
        <v>7498400</v>
      </c>
      <c r="D17" s="75">
        <v>7498400</v>
      </c>
      <c r="E17" s="75">
        <v>7498400</v>
      </c>
      <c r="F17" s="75">
        <v>7498400</v>
      </c>
      <c r="G17" s="75">
        <v>7498400</v>
      </c>
    </row>
    <row r="18" spans="1:7" x14ac:dyDescent="0.25">
      <c r="A18" s="58" t="s">
        <v>462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463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464</v>
      </c>
      <c r="B20" s="75"/>
      <c r="C20" s="75"/>
      <c r="D20" s="75"/>
      <c r="E20" s="75"/>
      <c r="F20" s="75"/>
      <c r="G20" s="75"/>
    </row>
    <row r="21" spans="1:7" x14ac:dyDescent="0.25">
      <c r="A21" s="3" t="s">
        <v>465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466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469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464</v>
      </c>
      <c r="B27" s="76"/>
      <c r="C27" s="76"/>
      <c r="D27" s="76"/>
      <c r="E27" s="76"/>
      <c r="F27" s="76"/>
      <c r="G27" s="76"/>
    </row>
    <row r="28" spans="1:7" x14ac:dyDescent="0.25">
      <c r="A28" s="3" t="s">
        <v>471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472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464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473</v>
      </c>
      <c r="B31" s="119">
        <f>B21+B7+B28</f>
        <v>7503400</v>
      </c>
      <c r="C31" s="119">
        <f t="shared" ref="C31:G31" si="3">C21+C7+C28</f>
        <v>7503400</v>
      </c>
      <c r="D31" s="119">
        <f t="shared" si="3"/>
        <v>7503400</v>
      </c>
      <c r="E31" s="119">
        <f t="shared" si="3"/>
        <v>7503400</v>
      </c>
      <c r="F31" s="119">
        <f t="shared" si="3"/>
        <v>7503400</v>
      </c>
      <c r="G31" s="119">
        <f t="shared" si="3"/>
        <v>7503400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474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475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abSelected="1" zoomScale="75" zoomScaleNormal="75" workbookViewId="0">
      <selection activeCell="M21" sqref="M2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476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INSTITUTO MUNICIPAL DE PLANEACION DEL MUNICIPIO DE SALAMANCA, GUANAJUATO </v>
      </c>
      <c r="B2" s="182"/>
      <c r="C2" s="182"/>
      <c r="D2" s="182"/>
      <c r="E2" s="182"/>
      <c r="F2" s="182"/>
      <c r="G2" s="183"/>
    </row>
    <row r="3" spans="1:7" x14ac:dyDescent="0.25">
      <c r="A3" s="178" t="s">
        <v>477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x14ac:dyDescent="0.25">
      <c r="A6" s="139" t="s">
        <v>450</v>
      </c>
      <c r="B6" s="7">
        <v>2025</v>
      </c>
      <c r="C6" s="33">
        <v>2026</v>
      </c>
      <c r="D6" s="33">
        <v>2027</v>
      </c>
      <c r="E6" s="33">
        <v>2028</v>
      </c>
      <c r="F6" s="33">
        <v>2029</v>
      </c>
      <c r="G6" s="33">
        <v>2030</v>
      </c>
    </row>
    <row r="7" spans="1:7" ht="15.75" customHeight="1" x14ac:dyDescent="0.25">
      <c r="A7" s="26" t="s">
        <v>478</v>
      </c>
      <c r="B7" s="119">
        <f t="shared" ref="B7:G7" si="0">SUM(B8:B16)</f>
        <v>7503400</v>
      </c>
      <c r="C7" s="119">
        <f t="shared" si="0"/>
        <v>7503400</v>
      </c>
      <c r="D7" s="119">
        <f t="shared" si="0"/>
        <v>7503400</v>
      </c>
      <c r="E7" s="119">
        <f t="shared" si="0"/>
        <v>7503400</v>
      </c>
      <c r="F7" s="119">
        <f t="shared" si="0"/>
        <v>7503400</v>
      </c>
      <c r="G7" s="119">
        <f t="shared" si="0"/>
        <v>7503400</v>
      </c>
    </row>
    <row r="8" spans="1:7" x14ac:dyDescent="0.25">
      <c r="A8" s="58" t="s">
        <v>479</v>
      </c>
      <c r="B8" s="75">
        <v>6380773</v>
      </c>
      <c r="C8" s="75">
        <v>6380773</v>
      </c>
      <c r="D8" s="75">
        <v>6380773</v>
      </c>
      <c r="E8" s="75">
        <v>6380773</v>
      </c>
      <c r="F8" s="75">
        <v>6380773</v>
      </c>
      <c r="G8" s="75">
        <v>6380773</v>
      </c>
    </row>
    <row r="9" spans="1:7" ht="15.75" customHeight="1" x14ac:dyDescent="0.25">
      <c r="A9" s="58" t="s">
        <v>480</v>
      </c>
      <c r="B9" s="75">
        <v>66627</v>
      </c>
      <c r="C9" s="75">
        <v>66627</v>
      </c>
      <c r="D9" s="75">
        <v>66627</v>
      </c>
      <c r="E9" s="75">
        <v>66627</v>
      </c>
      <c r="F9" s="75">
        <v>66627</v>
      </c>
      <c r="G9" s="75">
        <v>66627</v>
      </c>
    </row>
    <row r="10" spans="1:7" x14ac:dyDescent="0.25">
      <c r="A10" s="58" t="s">
        <v>481</v>
      </c>
      <c r="B10" s="75">
        <v>964000</v>
      </c>
      <c r="C10" s="75">
        <v>964000</v>
      </c>
      <c r="D10" s="75">
        <v>964000</v>
      </c>
      <c r="E10" s="75">
        <v>964000</v>
      </c>
      <c r="F10" s="75">
        <v>964000</v>
      </c>
      <c r="G10" s="75">
        <v>964000</v>
      </c>
    </row>
    <row r="11" spans="1:7" x14ac:dyDescent="0.25">
      <c r="A11" s="58" t="s">
        <v>482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483</v>
      </c>
      <c r="B12" s="75">
        <v>82000</v>
      </c>
      <c r="C12" s="75">
        <v>82000</v>
      </c>
      <c r="D12" s="75">
        <v>82000</v>
      </c>
      <c r="E12" s="75">
        <v>82000</v>
      </c>
      <c r="F12" s="75">
        <v>82000</v>
      </c>
      <c r="G12" s="75">
        <v>82000</v>
      </c>
    </row>
    <row r="13" spans="1:7" x14ac:dyDescent="0.25">
      <c r="A13" s="58" t="s">
        <v>484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485</v>
      </c>
      <c r="B14" s="75">
        <v>10000</v>
      </c>
      <c r="C14" s="75">
        <v>10000</v>
      </c>
      <c r="D14" s="75">
        <v>10000</v>
      </c>
      <c r="E14" s="75">
        <v>10000</v>
      </c>
      <c r="F14" s="75">
        <v>10000</v>
      </c>
      <c r="G14" s="75">
        <v>10000</v>
      </c>
    </row>
    <row r="15" spans="1:7" x14ac:dyDescent="0.25">
      <c r="A15" s="58" t="s">
        <v>486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488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484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487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464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490</v>
      </c>
      <c r="B29" s="119">
        <f>B18+B7</f>
        <v>7503400</v>
      </c>
      <c r="C29" s="119">
        <f t="shared" ref="C29:G29" si="2">C18+C7</f>
        <v>7503400</v>
      </c>
      <c r="D29" s="119">
        <f t="shared" si="2"/>
        <v>7503400</v>
      </c>
      <c r="E29" s="119">
        <f t="shared" si="2"/>
        <v>7503400</v>
      </c>
      <c r="F29" s="119">
        <f t="shared" si="2"/>
        <v>7503400</v>
      </c>
      <c r="G29" s="119">
        <f t="shared" si="2"/>
        <v>7503400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1 B13:G13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B5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491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INSTITUTO MUNICIPAL DE PLANEACION DEL MUNICIPIO DE SALAMANCA, GUANAJUATO </v>
      </c>
      <c r="B2" s="182"/>
      <c r="C2" s="182"/>
      <c r="D2" s="182"/>
      <c r="E2" s="182"/>
      <c r="F2" s="182"/>
      <c r="G2" s="183"/>
    </row>
    <row r="3" spans="1:7" x14ac:dyDescent="0.25">
      <c r="A3" s="178" t="s">
        <v>492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39" t="s">
        <v>493</v>
      </c>
      <c r="B5" s="7">
        <v>2020</v>
      </c>
      <c r="C5" s="33">
        <v>2021</v>
      </c>
      <c r="D5" s="33">
        <v>2022</v>
      </c>
      <c r="E5" s="33">
        <v>2023</v>
      </c>
      <c r="F5" s="33">
        <v>2024</v>
      </c>
      <c r="G5" s="33">
        <v>2025</v>
      </c>
    </row>
    <row r="6" spans="1:7" ht="15.75" customHeight="1" x14ac:dyDescent="0.25">
      <c r="A6" s="26" t="s">
        <v>494</v>
      </c>
      <c r="B6" s="119">
        <f>SUM(B7:B18)</f>
        <v>0</v>
      </c>
      <c r="C6" s="119">
        <f t="shared" ref="C6:G6" si="0">SUM(C7:C18)</f>
        <v>0</v>
      </c>
      <c r="D6" s="119">
        <f t="shared" si="0"/>
        <v>4073160.88</v>
      </c>
      <c r="E6" s="119">
        <f t="shared" si="0"/>
        <v>6265422.54</v>
      </c>
      <c r="F6" s="119">
        <f t="shared" si="0"/>
        <v>5501614.6600000001</v>
      </c>
      <c r="G6" s="119">
        <f t="shared" si="0"/>
        <v>7503400</v>
      </c>
    </row>
    <row r="7" spans="1:7" x14ac:dyDescent="0.25">
      <c r="A7" s="58" t="s">
        <v>452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453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454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455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456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457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458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5000</v>
      </c>
    </row>
    <row r="14" spans="1:7" x14ac:dyDescent="0.25">
      <c r="A14" s="58" t="s">
        <v>459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461</v>
      </c>
      <c r="B16" s="75">
        <v>0</v>
      </c>
      <c r="C16" s="75">
        <v>0</v>
      </c>
      <c r="D16" s="75">
        <v>4073160.88</v>
      </c>
      <c r="E16" s="75">
        <v>6265422.54</v>
      </c>
      <c r="F16" s="75">
        <v>5501614.6600000001</v>
      </c>
      <c r="G16" s="75">
        <v>7498400</v>
      </c>
    </row>
    <row r="17" spans="1:7" x14ac:dyDescent="0.25">
      <c r="A17" s="58" t="s">
        <v>462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463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495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466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469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496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497</v>
      </c>
      <c r="B30" s="119">
        <f>B20+B6+B27</f>
        <v>0</v>
      </c>
      <c r="C30" s="119">
        <f t="shared" ref="C30:G30" si="3">C20+C6+C27</f>
        <v>0</v>
      </c>
      <c r="D30" s="119">
        <f t="shared" si="3"/>
        <v>4073160.88</v>
      </c>
      <c r="E30" s="119">
        <f t="shared" si="3"/>
        <v>6265422.54</v>
      </c>
      <c r="F30" s="119">
        <f t="shared" si="3"/>
        <v>5501614.6600000001</v>
      </c>
      <c r="G30" s="119">
        <f t="shared" si="3"/>
        <v>7503400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474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475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498</v>
      </c>
    </row>
    <row r="39" spans="1:7" x14ac:dyDescent="0.25">
      <c r="A39" t="s">
        <v>499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7:G30 B16:C16 B14:G15 B13:F1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B1" zoomScale="75" zoomScaleNormal="75" workbookViewId="0">
      <selection activeCell="G36" sqref="G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INSTITUTO MUNICIPAL DE PLANEACION DEL MUNICIPIO DE SALAMANCA, GUANAJUATO </v>
      </c>
      <c r="B2" s="182"/>
      <c r="C2" s="182"/>
      <c r="D2" s="182"/>
      <c r="E2" s="182"/>
      <c r="F2" s="182"/>
      <c r="G2" s="183"/>
    </row>
    <row r="3" spans="1:7" x14ac:dyDescent="0.25">
      <c r="A3" s="178" t="s">
        <v>501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39" t="s">
        <v>493</v>
      </c>
      <c r="B5" s="7">
        <v>2020</v>
      </c>
      <c r="C5" s="33">
        <v>2021</v>
      </c>
      <c r="D5" s="33">
        <v>2022</v>
      </c>
      <c r="E5" s="33">
        <v>2023</v>
      </c>
      <c r="F5" s="33">
        <v>2024</v>
      </c>
      <c r="G5" s="33">
        <v>2025</v>
      </c>
    </row>
    <row r="6" spans="1:7" ht="15.75" customHeight="1" x14ac:dyDescent="0.25">
      <c r="A6" s="26" t="s">
        <v>478</v>
      </c>
      <c r="B6" s="119">
        <f t="shared" ref="B6:G6" si="0">SUM(B7:B15)</f>
        <v>0</v>
      </c>
      <c r="C6" s="119">
        <f t="shared" si="0"/>
        <v>0</v>
      </c>
      <c r="D6" s="119">
        <f t="shared" si="0"/>
        <v>4073159.0799999996</v>
      </c>
      <c r="E6" s="119">
        <f t="shared" si="0"/>
        <v>6265422.5399999991</v>
      </c>
      <c r="F6" s="119">
        <f t="shared" si="0"/>
        <v>5501614.6600000011</v>
      </c>
      <c r="G6" s="119">
        <f t="shared" si="0"/>
        <v>7503400</v>
      </c>
    </row>
    <row r="7" spans="1:7" x14ac:dyDescent="0.25">
      <c r="A7" s="58" t="s">
        <v>479</v>
      </c>
      <c r="B7" s="75">
        <v>0</v>
      </c>
      <c r="C7" s="75">
        <v>0</v>
      </c>
      <c r="D7" s="75">
        <v>2172161.69</v>
      </c>
      <c r="E7" s="75">
        <v>4176588.5</v>
      </c>
      <c r="F7" s="75">
        <v>4426614.9000000004</v>
      </c>
      <c r="G7" s="75">
        <v>6380773</v>
      </c>
    </row>
    <row r="8" spans="1:7" ht="15.75" customHeight="1" x14ac:dyDescent="0.25">
      <c r="A8" s="58" t="s">
        <v>480</v>
      </c>
      <c r="B8" s="75">
        <v>0</v>
      </c>
      <c r="C8" s="75">
        <v>0</v>
      </c>
      <c r="D8" s="75">
        <v>114650.48</v>
      </c>
      <c r="E8" s="75">
        <v>220866.05</v>
      </c>
      <c r="F8" s="75">
        <v>56519.69</v>
      </c>
      <c r="G8" s="75">
        <v>66627</v>
      </c>
    </row>
    <row r="9" spans="1:7" x14ac:dyDescent="0.25">
      <c r="A9" s="58" t="s">
        <v>481</v>
      </c>
      <c r="B9" s="75">
        <v>0</v>
      </c>
      <c r="C9" s="75">
        <v>0</v>
      </c>
      <c r="D9" s="75">
        <v>329648.71999999997</v>
      </c>
      <c r="E9" s="75">
        <v>1708848.81</v>
      </c>
      <c r="F9" s="75">
        <v>954096.27</v>
      </c>
      <c r="G9" s="75">
        <v>964000</v>
      </c>
    </row>
    <row r="10" spans="1:7" x14ac:dyDescent="0.25">
      <c r="A10" s="58" t="s">
        <v>482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483</v>
      </c>
      <c r="B11" s="75">
        <v>0</v>
      </c>
      <c r="C11" s="75">
        <v>0</v>
      </c>
      <c r="D11" s="75">
        <v>1456698.19</v>
      </c>
      <c r="E11" s="75">
        <v>159119.18</v>
      </c>
      <c r="F11" s="75">
        <v>64383.8</v>
      </c>
      <c r="G11" s="75">
        <v>82000</v>
      </c>
    </row>
    <row r="12" spans="1:7" x14ac:dyDescent="0.25">
      <c r="A12" s="58" t="s">
        <v>484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10000</v>
      </c>
    </row>
    <row r="14" spans="1:7" x14ac:dyDescent="0.25">
      <c r="A14" s="58" t="s">
        <v>486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488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484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485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464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490</v>
      </c>
      <c r="B28" s="119">
        <f>B17+B6</f>
        <v>0</v>
      </c>
      <c r="C28" s="119">
        <f t="shared" ref="C28:G28" si="2">C17+C6</f>
        <v>0</v>
      </c>
      <c r="D28" s="119">
        <f t="shared" si="2"/>
        <v>4073159.0799999996</v>
      </c>
      <c r="E28" s="119">
        <f t="shared" si="2"/>
        <v>6265422.5399999991</v>
      </c>
      <c r="F28" s="119">
        <f t="shared" si="2"/>
        <v>5501614.6600000011</v>
      </c>
      <c r="G28" s="119">
        <f t="shared" si="2"/>
        <v>7503400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502</v>
      </c>
    </row>
    <row r="32" spans="1:7" x14ac:dyDescent="0.25">
      <c r="A32" t="s">
        <v>503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12 B7:C7 B8:C8 B9:C9 B10:C10 E10:G10 B11:C11 B14:G28 B13:F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C18" sqref="C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504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 xml:space="preserve">INSTITUTO MUNICIPAL DE PLANEACION DEL MUNICIPIO DE SALAMANCA, GUANAJUATO </v>
      </c>
      <c r="B2" s="182"/>
      <c r="C2" s="182"/>
      <c r="D2" s="182"/>
      <c r="E2" s="182"/>
      <c r="F2" s="183"/>
    </row>
    <row r="3" spans="1:6" x14ac:dyDescent="0.25">
      <c r="A3" s="178" t="s">
        <v>505</v>
      </c>
      <c r="B3" s="179"/>
      <c r="C3" s="179"/>
      <c r="D3" s="179"/>
      <c r="E3" s="179"/>
      <c r="F3" s="180"/>
    </row>
    <row r="4" spans="1:6" ht="30" x14ac:dyDescent="0.25">
      <c r="A4" s="139" t="s">
        <v>493</v>
      </c>
      <c r="B4" s="7" t="s">
        <v>506</v>
      </c>
      <c r="C4" s="33" t="s">
        <v>507</v>
      </c>
      <c r="D4" s="33" t="s">
        <v>508</v>
      </c>
      <c r="E4" s="33" t="s">
        <v>509</v>
      </c>
      <c r="F4" s="33" t="s">
        <v>510</v>
      </c>
    </row>
    <row r="5" spans="1:6" ht="15.75" customHeight="1" x14ac:dyDescent="0.25">
      <c r="A5" s="143" t="s">
        <v>511</v>
      </c>
      <c r="B5" s="148"/>
      <c r="C5" s="148"/>
      <c r="D5" s="148"/>
      <c r="E5" s="148"/>
      <c r="F5" s="148"/>
    </row>
    <row r="6" spans="1:6" ht="30" x14ac:dyDescent="0.25">
      <c r="A6" s="146" t="s">
        <v>512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514</v>
      </c>
      <c r="B9" s="145"/>
      <c r="C9" s="145"/>
      <c r="D9" s="145"/>
      <c r="E9" s="145"/>
      <c r="F9" s="145"/>
    </row>
    <row r="10" spans="1:6" x14ac:dyDescent="0.25">
      <c r="A10" s="146" t="s">
        <v>515</v>
      </c>
      <c r="B10" s="155"/>
      <c r="C10" s="155"/>
      <c r="D10" s="155"/>
      <c r="E10" s="155"/>
      <c r="F10" s="155"/>
    </row>
    <row r="11" spans="1:6" x14ac:dyDescent="0.25">
      <c r="A11" s="67" t="s">
        <v>516</v>
      </c>
      <c r="B11" s="155"/>
      <c r="C11" s="155"/>
      <c r="D11" s="155"/>
      <c r="E11" s="155"/>
      <c r="F11" s="155"/>
    </row>
    <row r="12" spans="1:6" x14ac:dyDescent="0.25">
      <c r="A12" s="67" t="s">
        <v>517</v>
      </c>
      <c r="B12" s="155"/>
      <c r="C12" s="155"/>
      <c r="D12" s="155"/>
      <c r="E12" s="155"/>
      <c r="F12" s="155"/>
    </row>
    <row r="13" spans="1:6" x14ac:dyDescent="0.25">
      <c r="A13" s="67" t="s">
        <v>518</v>
      </c>
      <c r="B13" s="155"/>
      <c r="C13" s="155"/>
      <c r="D13" s="155"/>
      <c r="E13" s="155"/>
      <c r="F13" s="155"/>
    </row>
    <row r="14" spans="1:6" x14ac:dyDescent="0.25">
      <c r="A14" s="146" t="s">
        <v>519</v>
      </c>
      <c r="B14" s="155"/>
      <c r="C14" s="155"/>
      <c r="D14" s="155"/>
      <c r="E14" s="155"/>
      <c r="F14" s="155"/>
    </row>
    <row r="15" spans="1:6" x14ac:dyDescent="0.25">
      <c r="A15" s="67" t="s">
        <v>516</v>
      </c>
      <c r="B15" s="155"/>
      <c r="C15" s="155"/>
      <c r="D15" s="155"/>
      <c r="E15" s="155"/>
      <c r="F15" s="155"/>
    </row>
    <row r="16" spans="1:6" x14ac:dyDescent="0.25">
      <c r="A16" s="67" t="s">
        <v>517</v>
      </c>
      <c r="B16" s="156"/>
      <c r="C16" s="156"/>
      <c r="D16" s="156"/>
      <c r="E16" s="156"/>
      <c r="F16" s="156"/>
    </row>
    <row r="17" spans="1:6" x14ac:dyDescent="0.25">
      <c r="A17" s="67" t="s">
        <v>518</v>
      </c>
      <c r="B17" s="157"/>
      <c r="C17" s="157"/>
      <c r="D17" s="157"/>
      <c r="E17" s="157"/>
      <c r="F17" s="157"/>
    </row>
    <row r="18" spans="1:6" x14ac:dyDescent="0.25">
      <c r="A18" s="146" t="s">
        <v>520</v>
      </c>
      <c r="B18" s="157"/>
      <c r="C18" s="157"/>
      <c r="D18" s="157"/>
      <c r="E18" s="157"/>
      <c r="F18" s="157"/>
    </row>
    <row r="19" spans="1:6" x14ac:dyDescent="0.25">
      <c r="A19" s="146" t="s">
        <v>521</v>
      </c>
      <c r="B19" s="157"/>
      <c r="C19" s="157"/>
      <c r="D19" s="157"/>
      <c r="E19" s="157"/>
      <c r="F19" s="157"/>
    </row>
    <row r="20" spans="1:6" x14ac:dyDescent="0.25">
      <c r="A20" s="146" t="s">
        <v>522</v>
      </c>
      <c r="B20" s="158"/>
      <c r="C20" s="158"/>
      <c r="D20" s="158"/>
      <c r="E20" s="158"/>
      <c r="F20" s="158"/>
    </row>
    <row r="21" spans="1:6" x14ac:dyDescent="0.25">
      <c r="A21" s="146" t="s">
        <v>523</v>
      </c>
      <c r="B21" s="158"/>
      <c r="C21" s="158"/>
      <c r="D21" s="158"/>
      <c r="E21" s="158"/>
      <c r="F21" s="158"/>
    </row>
    <row r="22" spans="1:6" x14ac:dyDescent="0.25">
      <c r="A22" s="146" t="s">
        <v>524</v>
      </c>
      <c r="B22" s="158"/>
      <c r="C22" s="158"/>
      <c r="D22" s="158"/>
      <c r="E22" s="158"/>
      <c r="F22" s="158"/>
    </row>
    <row r="23" spans="1:6" x14ac:dyDescent="0.25">
      <c r="A23" s="146" t="s">
        <v>525</v>
      </c>
      <c r="B23" s="158"/>
      <c r="C23" s="158"/>
      <c r="D23" s="158"/>
      <c r="E23" s="158"/>
      <c r="F23" s="158"/>
    </row>
    <row r="24" spans="1:6" x14ac:dyDescent="0.25">
      <c r="A24" s="146" t="s">
        <v>526</v>
      </c>
      <c r="B24" s="150"/>
      <c r="C24" s="150"/>
      <c r="D24" s="150"/>
      <c r="E24" s="150"/>
      <c r="F24" s="150"/>
    </row>
    <row r="25" spans="1:6" x14ac:dyDescent="0.25">
      <c r="A25" s="146" t="s">
        <v>527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528</v>
      </c>
      <c r="B27" s="149"/>
      <c r="C27" s="149"/>
      <c r="D27" s="149"/>
      <c r="E27" s="149"/>
      <c r="F27" s="149"/>
    </row>
    <row r="28" spans="1:6" x14ac:dyDescent="0.25">
      <c r="A28" s="146" t="s">
        <v>529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530</v>
      </c>
      <c r="B30" s="53"/>
      <c r="C30" s="53"/>
      <c r="D30" s="53"/>
      <c r="E30" s="53"/>
      <c r="F30" s="53"/>
    </row>
    <row r="31" spans="1:6" x14ac:dyDescent="0.25">
      <c r="A31" s="154" t="s">
        <v>515</v>
      </c>
      <c r="B31" s="91"/>
      <c r="C31" s="91"/>
      <c r="D31" s="91"/>
      <c r="E31" s="91"/>
      <c r="F31" s="91"/>
    </row>
    <row r="32" spans="1:6" x14ac:dyDescent="0.25">
      <c r="A32" s="154" t="s">
        <v>519</v>
      </c>
      <c r="B32" s="91"/>
      <c r="C32" s="91"/>
      <c r="D32" s="91"/>
      <c r="E32" s="91"/>
      <c r="F32" s="91"/>
    </row>
    <row r="33" spans="1:6" x14ac:dyDescent="0.25">
      <c r="A33" s="154" t="s">
        <v>531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532</v>
      </c>
      <c r="B35" s="53"/>
      <c r="C35" s="53"/>
      <c r="D35" s="53"/>
      <c r="E35" s="53"/>
      <c r="F35" s="53"/>
    </row>
    <row r="36" spans="1:6" x14ac:dyDescent="0.25">
      <c r="A36" s="154" t="s">
        <v>533</v>
      </c>
      <c r="B36" s="53"/>
      <c r="C36" s="53"/>
      <c r="D36" s="53"/>
      <c r="E36" s="53"/>
      <c r="F36" s="53"/>
    </row>
    <row r="37" spans="1:6" x14ac:dyDescent="0.25">
      <c r="A37" s="154" t="s">
        <v>534</v>
      </c>
      <c r="B37" s="53"/>
      <c r="C37" s="53"/>
      <c r="D37" s="53"/>
      <c r="E37" s="53"/>
      <c r="F37" s="53"/>
    </row>
    <row r="38" spans="1:6" x14ac:dyDescent="0.25">
      <c r="A38" s="154" t="s">
        <v>535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537</v>
      </c>
      <c r="B42" s="53"/>
      <c r="C42" s="53"/>
      <c r="D42" s="53"/>
      <c r="E42" s="53"/>
      <c r="F42" s="53"/>
    </row>
    <row r="43" spans="1:6" x14ac:dyDescent="0.25">
      <c r="A43" s="154" t="s">
        <v>538</v>
      </c>
      <c r="B43" s="91"/>
      <c r="C43" s="91"/>
      <c r="D43" s="91"/>
      <c r="E43" s="91"/>
      <c r="F43" s="91"/>
    </row>
    <row r="44" spans="1:6" x14ac:dyDescent="0.25">
      <c r="A44" s="154" t="s">
        <v>539</v>
      </c>
      <c r="B44" s="91"/>
      <c r="C44" s="91"/>
      <c r="D44" s="91"/>
      <c r="E44" s="91"/>
      <c r="F44" s="91"/>
    </row>
    <row r="45" spans="1:6" x14ac:dyDescent="0.25">
      <c r="A45" s="154" t="s">
        <v>540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541</v>
      </c>
      <c r="B47" s="53"/>
      <c r="C47" s="53"/>
      <c r="D47" s="53"/>
      <c r="E47" s="53"/>
      <c r="F47" s="53"/>
    </row>
    <row r="48" spans="1:6" x14ac:dyDescent="0.25">
      <c r="A48" s="154" t="s">
        <v>539</v>
      </c>
      <c r="B48" s="91"/>
      <c r="C48" s="91"/>
      <c r="D48" s="91"/>
      <c r="E48" s="91"/>
      <c r="F48" s="91"/>
    </row>
    <row r="49" spans="1:6" x14ac:dyDescent="0.25">
      <c r="A49" s="154" t="s">
        <v>540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542</v>
      </c>
      <c r="B51" s="53"/>
      <c r="C51" s="53"/>
      <c r="D51" s="53"/>
      <c r="E51" s="53"/>
      <c r="F51" s="53"/>
    </row>
    <row r="52" spans="1:6" x14ac:dyDescent="0.25">
      <c r="A52" s="154" t="s">
        <v>539</v>
      </c>
      <c r="B52" s="91"/>
      <c r="C52" s="91"/>
      <c r="D52" s="91"/>
      <c r="E52" s="91"/>
      <c r="F52" s="91"/>
    </row>
    <row r="53" spans="1:6" x14ac:dyDescent="0.25">
      <c r="A53" s="154" t="s">
        <v>540</v>
      </c>
      <c r="B53" s="91"/>
      <c r="C53" s="91"/>
      <c r="D53" s="91"/>
      <c r="E53" s="91"/>
      <c r="F53" s="91"/>
    </row>
    <row r="54" spans="1:6" x14ac:dyDescent="0.25">
      <c r="A54" s="154" t="s">
        <v>543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544</v>
      </c>
      <c r="B56" s="53"/>
      <c r="C56" s="53"/>
      <c r="D56" s="53"/>
      <c r="E56" s="53"/>
      <c r="F56" s="53"/>
    </row>
    <row r="57" spans="1:6" x14ac:dyDescent="0.25">
      <c r="A57" s="154" t="s">
        <v>539</v>
      </c>
      <c r="B57" s="91"/>
      <c r="C57" s="91"/>
      <c r="D57" s="91"/>
      <c r="E57" s="91"/>
      <c r="F57" s="91"/>
    </row>
    <row r="58" spans="1:6" x14ac:dyDescent="0.25">
      <c r="A58" s="154" t="s">
        <v>540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545</v>
      </c>
      <c r="B60" s="53"/>
      <c r="C60" s="53"/>
      <c r="D60" s="53"/>
      <c r="E60" s="53"/>
      <c r="F60" s="53"/>
    </row>
    <row r="61" spans="1:6" x14ac:dyDescent="0.25">
      <c r="A61" s="154" t="s">
        <v>546</v>
      </c>
      <c r="B61" s="141"/>
      <c r="C61" s="141"/>
      <c r="D61" s="141"/>
      <c r="E61" s="141"/>
      <c r="F61" s="141"/>
    </row>
    <row r="62" spans="1:6" x14ac:dyDescent="0.25">
      <c r="A62" s="154" t="s">
        <v>547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548</v>
      </c>
      <c r="B64" s="141"/>
      <c r="C64" s="141"/>
      <c r="D64" s="141"/>
      <c r="E64" s="141"/>
      <c r="F64" s="141"/>
    </row>
    <row r="65" spans="1:6" x14ac:dyDescent="0.25">
      <c r="A65" s="154" t="s">
        <v>549</v>
      </c>
      <c r="B65" s="141"/>
      <c r="C65" s="141"/>
      <c r="D65" s="141"/>
      <c r="E65" s="141"/>
      <c r="F65" s="141"/>
    </row>
    <row r="66" spans="1:6" x14ac:dyDescent="0.25">
      <c r="A66" s="154" t="s">
        <v>550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447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 xml:space="preserve">INSTITUTO MUNICIPAL DE PLANEACION DEL MUNICIPIO DE SALAMANCA, GUANAJUATO 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4" t="s">
        <v>493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551</v>
      </c>
      <c r="C7" s="185"/>
      <c r="D7" s="185"/>
      <c r="E7" s="185"/>
      <c r="F7" s="185"/>
      <c r="G7" s="185"/>
    </row>
    <row r="8" spans="1:7" ht="30" x14ac:dyDescent="0.25">
      <c r="A8" s="71" t="s">
        <v>494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554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556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495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496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474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476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INSTITUTO MUNICIPAL DE PLANEACION DEL MUNICIPIO DE SALAMANCA, GUANAJUATO </v>
      </c>
      <c r="B2" s="129"/>
      <c r="C2" s="129"/>
      <c r="D2" s="129"/>
      <c r="E2" s="129"/>
      <c r="F2" s="129"/>
      <c r="G2" s="130"/>
    </row>
    <row r="3" spans="1:7" x14ac:dyDescent="0.25">
      <c r="A3" s="113" t="s">
        <v>477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8" t="s">
        <v>562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551</v>
      </c>
      <c r="C7" s="185"/>
      <c r="D7" s="185"/>
      <c r="E7" s="185"/>
      <c r="F7" s="185"/>
      <c r="G7" s="185"/>
    </row>
    <row r="8" spans="1:7" x14ac:dyDescent="0.25">
      <c r="A8" s="26" t="s">
        <v>478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481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482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565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484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485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486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487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488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482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565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484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487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490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491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INSTITUTO MUNICIPAL DE PLANEACION DEL MUNICIPIO DE SALAMANCA, GUANAJUATO </v>
      </c>
      <c r="B2" s="129"/>
      <c r="C2" s="129"/>
      <c r="D2" s="129"/>
      <c r="E2" s="129"/>
      <c r="F2" s="129"/>
      <c r="G2" s="130"/>
    </row>
    <row r="3" spans="1:7" x14ac:dyDescent="0.25">
      <c r="A3" s="113" t="s">
        <v>492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493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566</v>
      </c>
    </row>
    <row r="7" spans="1:7" x14ac:dyDescent="0.25">
      <c r="A7" s="62" t="s">
        <v>494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567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568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455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458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572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573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495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574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496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474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577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475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578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579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INSTITUTO MUNICIPAL DE PLANEACION DEL MUNICIPIO DE SALAMANCA, GUANAJUATO </v>
      </c>
      <c r="B2" s="129"/>
      <c r="C2" s="129"/>
      <c r="D2" s="129"/>
      <c r="E2" s="129"/>
      <c r="F2" s="129"/>
      <c r="G2" s="130"/>
    </row>
    <row r="3" spans="1:7" x14ac:dyDescent="0.25">
      <c r="A3" s="113" t="s">
        <v>501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562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580</v>
      </c>
    </row>
    <row r="7" spans="1:7" x14ac:dyDescent="0.25">
      <c r="A7" s="26" t="s">
        <v>478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563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564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482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484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485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486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487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488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563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484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485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578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579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504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 xml:space="preserve">INSTITUTO MUNICIPAL DE PLANEACION DEL MUNICIPIO DE SALAMANCA, GUANAJUATO 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506</v>
      </c>
      <c r="C4" s="121" t="s">
        <v>507</v>
      </c>
      <c r="D4" s="121" t="s">
        <v>508</v>
      </c>
      <c r="E4" s="121" t="s">
        <v>509</v>
      </c>
      <c r="F4" s="121" t="s">
        <v>510</v>
      </c>
    </row>
    <row r="5" spans="1:6" ht="12.75" customHeight="1" x14ac:dyDescent="0.25">
      <c r="A5" s="18" t="s">
        <v>511</v>
      </c>
      <c r="B5" s="53"/>
      <c r="C5" s="53"/>
      <c r="D5" s="53"/>
      <c r="E5" s="53"/>
      <c r="F5" s="53"/>
    </row>
    <row r="6" spans="1:6" ht="30" x14ac:dyDescent="0.25">
      <c r="A6" s="59" t="s">
        <v>512</v>
      </c>
      <c r="B6" s="60"/>
      <c r="C6" s="60"/>
      <c r="D6" s="60"/>
      <c r="E6" s="60"/>
      <c r="F6" s="60"/>
    </row>
    <row r="7" spans="1:6" ht="15" x14ac:dyDescent="0.25">
      <c r="A7" s="59" t="s">
        <v>513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514</v>
      </c>
      <c r="B9" s="45"/>
      <c r="C9" s="45"/>
      <c r="D9" s="45"/>
      <c r="E9" s="45"/>
      <c r="F9" s="45"/>
    </row>
    <row r="10" spans="1:6" ht="15" x14ac:dyDescent="0.25">
      <c r="A10" s="59" t="s">
        <v>515</v>
      </c>
      <c r="B10" s="60"/>
      <c r="C10" s="60"/>
      <c r="D10" s="60"/>
      <c r="E10" s="60"/>
      <c r="F10" s="60"/>
    </row>
    <row r="11" spans="1:6" ht="15" x14ac:dyDescent="0.25">
      <c r="A11" s="80" t="s">
        <v>516</v>
      </c>
      <c r="B11" s="60"/>
      <c r="C11" s="60"/>
      <c r="D11" s="60"/>
      <c r="E11" s="60"/>
      <c r="F11" s="60"/>
    </row>
    <row r="12" spans="1:6" ht="15" x14ac:dyDescent="0.25">
      <c r="A12" s="80" t="s">
        <v>517</v>
      </c>
      <c r="B12" s="60"/>
      <c r="C12" s="60"/>
      <c r="D12" s="60"/>
      <c r="E12" s="60"/>
      <c r="F12" s="60"/>
    </row>
    <row r="13" spans="1:6" ht="15" x14ac:dyDescent="0.25">
      <c r="A13" s="80" t="s">
        <v>518</v>
      </c>
      <c r="B13" s="60"/>
      <c r="C13" s="60"/>
      <c r="D13" s="60"/>
      <c r="E13" s="60"/>
      <c r="F13" s="60"/>
    </row>
    <row r="14" spans="1:6" ht="15" x14ac:dyDescent="0.25">
      <c r="A14" s="59" t="s">
        <v>519</v>
      </c>
      <c r="B14" s="60"/>
      <c r="C14" s="60"/>
      <c r="D14" s="60"/>
      <c r="E14" s="60"/>
      <c r="F14" s="60"/>
    </row>
    <row r="15" spans="1:6" ht="15" x14ac:dyDescent="0.25">
      <c r="A15" s="80" t="s">
        <v>516</v>
      </c>
      <c r="B15" s="60"/>
      <c r="C15" s="60"/>
      <c r="D15" s="60"/>
      <c r="E15" s="60"/>
      <c r="F15" s="60"/>
    </row>
    <row r="16" spans="1:6" ht="15" x14ac:dyDescent="0.25">
      <c r="A16" s="80" t="s">
        <v>517</v>
      </c>
      <c r="B16" s="60"/>
      <c r="C16" s="60"/>
      <c r="D16" s="60"/>
      <c r="E16" s="60"/>
      <c r="F16" s="60"/>
    </row>
    <row r="17" spans="1:6" ht="15" x14ac:dyDescent="0.25">
      <c r="A17" s="80" t="s">
        <v>518</v>
      </c>
      <c r="B17" s="60"/>
      <c r="C17" s="60"/>
      <c r="D17" s="60"/>
      <c r="E17" s="60"/>
      <c r="F17" s="60"/>
    </row>
    <row r="18" spans="1:6" ht="15" x14ac:dyDescent="0.25">
      <c r="A18" s="59" t="s">
        <v>520</v>
      </c>
      <c r="B18" s="122"/>
      <c r="C18" s="60"/>
      <c r="D18" s="60"/>
      <c r="E18" s="60"/>
      <c r="F18" s="60"/>
    </row>
    <row r="19" spans="1:6" ht="15" x14ac:dyDescent="0.25">
      <c r="A19" s="59" t="s">
        <v>521</v>
      </c>
      <c r="B19" s="60"/>
      <c r="C19" s="60"/>
      <c r="D19" s="60"/>
      <c r="E19" s="60"/>
      <c r="F19" s="60"/>
    </row>
    <row r="20" spans="1:6" ht="30" x14ac:dyDescent="0.25">
      <c r="A20" s="59" t="s">
        <v>522</v>
      </c>
      <c r="B20" s="123"/>
      <c r="C20" s="123"/>
      <c r="D20" s="123"/>
      <c r="E20" s="123"/>
      <c r="F20" s="123"/>
    </row>
    <row r="21" spans="1:6" ht="30" x14ac:dyDescent="0.25">
      <c r="A21" s="59" t="s">
        <v>523</v>
      </c>
      <c r="B21" s="123"/>
      <c r="C21" s="123"/>
      <c r="D21" s="123"/>
      <c r="E21" s="123"/>
      <c r="F21" s="123"/>
    </row>
    <row r="22" spans="1:6" ht="30" x14ac:dyDescent="0.25">
      <c r="A22" s="59" t="s">
        <v>524</v>
      </c>
      <c r="B22" s="123"/>
      <c r="C22" s="123"/>
      <c r="D22" s="123"/>
      <c r="E22" s="123"/>
      <c r="F22" s="123"/>
    </row>
    <row r="23" spans="1:6" ht="15" x14ac:dyDescent="0.25">
      <c r="A23" s="59" t="s">
        <v>525</v>
      </c>
      <c r="B23" s="123"/>
      <c r="C23" s="123"/>
      <c r="D23" s="123"/>
      <c r="E23" s="123"/>
      <c r="F23" s="123"/>
    </row>
    <row r="24" spans="1:6" ht="15" x14ac:dyDescent="0.25">
      <c r="A24" s="59" t="s">
        <v>526</v>
      </c>
      <c r="B24" s="124"/>
      <c r="C24" s="60"/>
      <c r="D24" s="60"/>
      <c r="E24" s="60"/>
      <c r="F24" s="60"/>
    </row>
    <row r="25" spans="1:6" ht="15" x14ac:dyDescent="0.25">
      <c r="A25" s="59" t="s">
        <v>527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528</v>
      </c>
      <c r="B27" s="45"/>
      <c r="C27" s="45"/>
      <c r="D27" s="45"/>
      <c r="E27" s="45"/>
      <c r="F27" s="45"/>
    </row>
    <row r="28" spans="1:6" ht="15" x14ac:dyDescent="0.25">
      <c r="A28" s="59" t="s">
        <v>529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530</v>
      </c>
      <c r="B30" s="45"/>
      <c r="C30" s="45"/>
      <c r="D30" s="45"/>
      <c r="E30" s="45"/>
      <c r="F30" s="45"/>
    </row>
    <row r="31" spans="1:6" ht="15" x14ac:dyDescent="0.25">
      <c r="A31" s="59" t="s">
        <v>515</v>
      </c>
      <c r="B31" s="60"/>
      <c r="C31" s="60"/>
      <c r="D31" s="60"/>
      <c r="E31" s="60"/>
      <c r="F31" s="60"/>
    </row>
    <row r="32" spans="1:6" ht="15" x14ac:dyDescent="0.25">
      <c r="A32" s="59" t="s">
        <v>519</v>
      </c>
      <c r="B32" s="60"/>
      <c r="C32" s="60"/>
      <c r="D32" s="60"/>
      <c r="E32" s="60"/>
      <c r="F32" s="60"/>
    </row>
    <row r="33" spans="1:6" ht="15" x14ac:dyDescent="0.25">
      <c r="A33" s="59" t="s">
        <v>531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532</v>
      </c>
      <c r="B35" s="45"/>
      <c r="C35" s="45"/>
      <c r="D35" s="45"/>
      <c r="E35" s="45"/>
      <c r="F35" s="45"/>
    </row>
    <row r="36" spans="1:6" ht="15" x14ac:dyDescent="0.25">
      <c r="A36" s="59" t="s">
        <v>533</v>
      </c>
      <c r="B36" s="60"/>
      <c r="C36" s="60"/>
      <c r="D36" s="60"/>
      <c r="E36" s="60"/>
      <c r="F36" s="60"/>
    </row>
    <row r="37" spans="1:6" ht="15" x14ac:dyDescent="0.25">
      <c r="A37" s="59" t="s">
        <v>534</v>
      </c>
      <c r="B37" s="60"/>
      <c r="C37" s="60"/>
      <c r="D37" s="60"/>
      <c r="E37" s="60"/>
      <c r="F37" s="60"/>
    </row>
    <row r="38" spans="1:6" ht="15" x14ac:dyDescent="0.25">
      <c r="A38" s="59" t="s">
        <v>535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537</v>
      </c>
      <c r="B42" s="45"/>
      <c r="C42" s="45"/>
      <c r="D42" s="45"/>
      <c r="E42" s="45"/>
      <c r="F42" s="45"/>
    </row>
    <row r="43" spans="1:6" ht="15" x14ac:dyDescent="0.25">
      <c r="A43" s="59" t="s">
        <v>538</v>
      </c>
      <c r="B43" s="60"/>
      <c r="C43" s="60"/>
      <c r="D43" s="60"/>
      <c r="E43" s="60"/>
      <c r="F43" s="60"/>
    </row>
    <row r="44" spans="1:6" ht="15" x14ac:dyDescent="0.25">
      <c r="A44" s="59" t="s">
        <v>539</v>
      </c>
      <c r="B44" s="60"/>
      <c r="C44" s="60"/>
      <c r="D44" s="60"/>
      <c r="E44" s="60"/>
      <c r="F44" s="60"/>
    </row>
    <row r="45" spans="1:6" ht="15" x14ac:dyDescent="0.25">
      <c r="A45" s="59" t="s">
        <v>540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541</v>
      </c>
      <c r="B47" s="45"/>
      <c r="C47" s="45"/>
      <c r="D47" s="45"/>
      <c r="E47" s="45"/>
      <c r="F47" s="45"/>
    </row>
    <row r="48" spans="1:6" ht="15" x14ac:dyDescent="0.25">
      <c r="A48" s="59" t="s">
        <v>539</v>
      </c>
      <c r="B48" s="123"/>
      <c r="C48" s="123"/>
      <c r="D48" s="123"/>
      <c r="E48" s="123"/>
      <c r="F48" s="123"/>
    </row>
    <row r="49" spans="1:6" ht="15" x14ac:dyDescent="0.25">
      <c r="A49" s="59" t="s">
        <v>540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542</v>
      </c>
      <c r="B51" s="45"/>
      <c r="C51" s="45"/>
      <c r="D51" s="45"/>
      <c r="E51" s="45"/>
      <c r="F51" s="45"/>
    </row>
    <row r="52" spans="1:6" ht="15" x14ac:dyDescent="0.25">
      <c r="A52" s="59" t="s">
        <v>539</v>
      </c>
      <c r="B52" s="60"/>
      <c r="C52" s="60"/>
      <c r="D52" s="60"/>
      <c r="E52" s="60"/>
      <c r="F52" s="60"/>
    </row>
    <row r="53" spans="1:6" ht="15" x14ac:dyDescent="0.25">
      <c r="A53" s="59" t="s">
        <v>540</v>
      </c>
      <c r="B53" s="60"/>
      <c r="C53" s="60"/>
      <c r="D53" s="60"/>
      <c r="E53" s="60"/>
      <c r="F53" s="60"/>
    </row>
    <row r="54" spans="1:6" ht="15" x14ac:dyDescent="0.25">
      <c r="A54" s="59" t="s">
        <v>543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de Planeación Del Municipio de Sal</cp:lastModifiedBy>
  <cp:revision/>
  <dcterms:created xsi:type="dcterms:W3CDTF">2023-03-16T22:14:51Z</dcterms:created>
  <dcterms:modified xsi:type="dcterms:W3CDTF">2025-04-30T20:19:13Z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