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IMPLAN SALAMANCA\IMPLAN\Administracion 2024\9.-SIRET 2024\Segundo TRIMESTRE\TRANSPARENCIA\"/>
    </mc:Choice>
  </mc:AlternateContent>
  <xr:revisionPtr revIDLastSave="0" documentId="13_ncr:1_{64C6C021-81C9-4A4B-8E4E-74372E76A34A}" xr6:coauthVersionLast="47" xr6:coauthVersionMax="47" xr10:uidLastSave="{00000000-0000-0000-0000-000000000000}"/>
  <bookViews>
    <workbookView xWindow="-120" yWindow="-120" windowWidth="20730" windowHeight="11160" activeTab="5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2" l="1"/>
  <c r="A2" i="25"/>
  <c r="G17" i="22"/>
  <c r="F17" i="22"/>
  <c r="E17" i="22"/>
  <c r="E28" i="22" s="1"/>
  <c r="D17" i="22"/>
  <c r="C17" i="22"/>
  <c r="B17" i="22"/>
  <c r="G6" i="22"/>
  <c r="F6" i="22"/>
  <c r="D6" i="22"/>
  <c r="C6" i="22"/>
  <c r="C28" i="22" s="1"/>
  <c r="B6" i="22"/>
  <c r="A2" i="22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B30" i="20" s="1"/>
  <c r="G6" i="20"/>
  <c r="F6" i="20"/>
  <c r="D6" i="20"/>
  <c r="D30" i="20" s="1"/>
  <c r="C6" i="20"/>
  <c r="C30" i="20" s="1"/>
  <c r="B6" i="20"/>
  <c r="A2" i="20"/>
  <c r="G7" i="19"/>
  <c r="F7" i="19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47" i="2"/>
  <c r="G28" i="22" l="1"/>
  <c r="F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28" i="7" s="1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79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47" i="2"/>
  <c r="F59" i="2" s="1"/>
  <c r="E19" i="2"/>
  <c r="E47" i="2"/>
  <c r="E59" i="2" s="1"/>
  <c r="C60" i="2"/>
  <c r="B60" i="2"/>
  <c r="C41" i="2"/>
  <c r="B41" i="2"/>
  <c r="C38" i="2"/>
  <c r="F81" i="2" l="1"/>
  <c r="E81" i="2"/>
  <c r="K20" i="4"/>
  <c r="E20" i="4"/>
  <c r="I20" i="4"/>
  <c r="C43" i="9"/>
  <c r="C77" i="9" s="1"/>
  <c r="B43" i="9"/>
  <c r="D9" i="9"/>
  <c r="E9" i="9"/>
  <c r="G9" i="9"/>
  <c r="B9" i="9"/>
  <c r="D43" i="9"/>
  <c r="E43" i="9"/>
  <c r="E77" i="9" s="1"/>
  <c r="G43" i="9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G103" i="7"/>
  <c r="G85" i="7"/>
  <c r="G48" i="7"/>
  <c r="G9" i="7"/>
  <c r="F9" i="7"/>
  <c r="F159" i="7" s="1"/>
  <c r="D9" i="7"/>
  <c r="C70" i="6"/>
  <c r="F70" i="6"/>
  <c r="G45" i="6"/>
  <c r="G65" i="6" s="1"/>
  <c r="G16" i="6"/>
  <c r="G41" i="6" s="1"/>
  <c r="G37" i="6"/>
  <c r="G77" i="9" l="1"/>
  <c r="D77" i="9"/>
  <c r="B77" i="9"/>
  <c r="F77" i="9"/>
  <c r="D159" i="7"/>
  <c r="G84" i="7"/>
  <c r="G159" i="7" s="1"/>
  <c r="G42" i="6"/>
  <c r="G70" i="6"/>
  <c r="B38" i="2" l="1"/>
  <c r="C31" i="2"/>
  <c r="B31" i="2"/>
  <c r="C25" i="2"/>
  <c r="B25" i="2"/>
  <c r="C62" i="2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<sst xmlns="http://schemas.openxmlformats.org/spreadsheetml/2006/main" count="1019" uniqueCount="611">
  <si>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</si>
  <si>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</si>
  <si>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</si>
  <si>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</si>
  <si>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</si>
  <si>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</si>
  <si>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</si>
  <si>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</si>
  <si>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</si>
  <si>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</si>
  <si>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</si>
  <si>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</si>
  <si>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</si>
  <si>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</si>
  <si>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</si>
  <si>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</si>
  <si>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</si>
  <si>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</si>
  <si>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</si>
  <si>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</si>
  <si>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</si>
  <si>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</si>
  <si>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</si>
  <si>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</si>
  <si>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</si>
  <si>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</si>
  <si>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</si>
  <si>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</si>
  <si>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</si>
  <si>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</si>
  <si>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</si>
  <si>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</si>
  <si>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</si>
  <si>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</si>
  <si>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</si>
  <si>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</si>
  <si>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</si>
  <si>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</si>
  <si>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</si>
  <si>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</si>
  <si>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</si>
  <si>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</si>
  <si>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</si>
  <si>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</si>
  <si>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</si>
  <si>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</si>
  <si>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</si>
  <si>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</si>
  <si>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</si>
  <si>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</si>
  <si>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</si>
  <si>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</si>
  <si>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</si>
  <si>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</si>
  <si>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</si>
  <si>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</si>
  <si>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</si>
  <si>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</si>
  <si>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</si>
  <si>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</si>
  <si>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</si>
  <si>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</si>
  <si>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</si>
  <si>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</si>
  <si>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</si>
  <si>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</si>
  <si>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</si>
  <si>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</si>
  <si>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</si>
  <si>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</si>
  <si>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</si>
  <si>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</si>
  <si>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</si>
  <si>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</si>
  <si>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</si>
  <si>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</si>
  <si>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</si>
  <si>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</si>
  <si>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</si>
  <si>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</si>
  <si>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</si>
  <si>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</si>
  <si>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</si>
  <si>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</si>
  <si>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</si>
  <si>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</si>
  <si>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</si>
  <si>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</si>
  <si>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</si>
  <si>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</si>
  <si>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</si>
  <si>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</si>
  <si>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</si>
  <si>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</si>
  <si>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</si>
  <si>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</si>
  <si>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</si>
  <si>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</si>
  <si>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</si>
  <si>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</si>
  <si>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</si>
  <si>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</si>
  <si>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</si>
  <si>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</si>
  <si>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</si>
  <si>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</si>
  <si>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</si>
  <si>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</si>
  <si>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</si>
  <si>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</si>
  <si>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</si>
  <si>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</si>
  <si>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</si>
  <si>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</si>
  <si>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</si>
  <si>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</si>
  <si>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</si>
  <si>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</si>
  <si>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</si>
  <si>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</si>
  <si>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</si>
  <si>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</si>
  <si>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</si>
  <si>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</si>
  <si>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</si>
  <si>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</si>
  <si>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</si>
  <si>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</si>
  <si>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</si>
  <si>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</si>
  <si>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</si>
  <si>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</si>
  <si>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</si>
  <si>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</si>
  <si>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</si>
  <si>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</si>
  <si>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</si>
  <si>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</si>
  <si>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</si>
  <si>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</si>
  <si>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</si>
  <si>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</si>
  <si>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</si>
  <si>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</si>
  <si>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</si>
  <si>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</si>
  <si>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</si>
  <si>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</si>
  <si>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</si>
  <si>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</si>
  <si>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</si>
  <si>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</si>
  <si>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</si>
  <si>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</si>
  <si>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</si>
  <si>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</si>
  <si>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</si>
  <si>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</si>
  <si>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</si>
  <si>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</si>
  <si>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</si>
  <si>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</si>
  <si>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</si>
  <si>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</si>
  <si>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</si>
  <si>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</si>
  <si>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</si>
  <si>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</si>
  <si>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</si>
  <si>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</si>
  <si>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</si>
  <si>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</si>
  <si>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</si>
  <si>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</si>
  <si>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</si>
  <si>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</si>
  <si>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</si>
  <si>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</si>
  <si>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</si>
  <si>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</si>
  <si>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</si>
  <si>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</si>
  <si>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</si>
  <si>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</si>
  <si>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</si>
  <si>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</si>
  <si>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</si>
  <si>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</si>
  <si>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</si>
  <si>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</si>
  <si>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</si>
  <si>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</si>
  <si>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</si>
  <si>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</si>
  <si>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</si>
  <si>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</si>
  <si>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</si>
  <si>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</si>
  <si>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</si>
  <si>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</si>
  <si>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</si>
  <si>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</si>
  <si>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</si>
  <si>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</si>
  <si>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</si>
  <si>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</si>
  <si>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</si>
  <si>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</si>
  <si>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</si>
  <si>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</si>
  <si>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</si>
  <si>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</si>
  <si>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</si>
  <si>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</si>
  <si>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</si>
  <si>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</si>
  <si>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</si>
  <si>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</si>
  <si>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</si>
  <si>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</si>
  <si>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</si>
  <si>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</si>
  <si>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</si>
  <si>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</si>
  <si>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</si>
  <si>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</si>
  <si>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</si>
  <si>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</si>
  <si>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</si>
  <si>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</si>
  <si>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</si>
  <si>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</si>
  <si>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</si>
  <si>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</si>
  <si>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</si>
  <si>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</si>
  <si>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</si>
  <si>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</si>
  <si>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</si>
  <si>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</si>
  <si>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</si>
  <si>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</si>
  <si>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</si>
  <si>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</si>
  <si>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</si>
  <si>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</si>
  <si>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</si>
  <si>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</si>
  <si>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</si>
  <si>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</si>
  <si>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</si>
  <si>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</si>
  <si>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</si>
  <si>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</si>
  <si>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</si>
  <si>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</si>
  <si>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</si>
  <si>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</si>
  <si>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</si>
  <si>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</si>
  <si>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</si>
  <si>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</si>
  <si>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</si>
  <si>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</si>
  <si>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</si>
  <si>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</si>
  <si>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</si>
  <si>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</si>
  <si>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</si>
  <si>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</si>
  <si>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</si>
  <si>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</si>
  <si>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</si>
  <si>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</si>
  <si>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</si>
  <si>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</si>
  <si>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</si>
  <si>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</si>
  <si>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</si>
  <si>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</si>
  <si>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</si>
  <si>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</si>
  <si>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</si>
  <si>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</si>
  <si>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</si>
  <si>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</si>
  <si>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</si>
  <si>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</si>
  <si>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</si>
  <si>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</si>
  <si>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</si>
  <si>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</si>
  <si>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</si>
  <si>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</si>
  <si>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</si>
  <si>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</si>
  <si>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</si>
  <si>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</si>
  <si>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</si>
  <si>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</si>
  <si>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</si>
  <si>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</si>
  <si>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</si>
  <si>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</si>
  <si>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</si>
  <si>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</si>
  <si>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</si>
  <si>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</si>
  <si>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</si>
  <si>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</si>
  <si>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</si>
  <si>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</si>
  <si>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</si>
  <si>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</si>
  <si>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</si>
  <si>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</si>
  <si>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</si>
  <si>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</si>
  <si>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</si>
  <si>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</si>
  <si>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</si>
  <si>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</si>
  <si>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</si>
  <si>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</si>
  <si>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</si>
  <si>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</si>
  <si>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</si>
  <si>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</si>
  <si>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</si>
  <si>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</si>
  <si>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</si>
  <si>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</si>
  <si>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</si>
  <si>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</si>
  <si>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</si>
  <si>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</si>
  <si>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</si>
  <si>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</si>
  <si>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</si>
  <si>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</si>
  <si>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</si>
  <si>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</si>
  <si>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</si>
  <si>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</si>
  <si>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</si>
  <si>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</si>
  <si>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</si>
  <si>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</si>
  <si>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</si>
  <si>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</si>
  <si>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</si>
  <si>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</si>
  <si>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</si>
  <si>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</si>
  <si>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</si>
  <si>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</si>
  <si>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</si>
  <si>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</si>
  <si>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</si>
  <si>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</si>
  <si>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</si>
  <si>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</si>
  <si>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</si>
  <si>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</si>
  <si>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</si>
  <si>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</si>
  <si>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</si>
  <si>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</si>
  <si>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</si>
  <si>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</si>
  <si>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</si>
  <si>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</si>
  <si>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</si>
  <si>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</si>
  <si>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</si>
  <si>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</si>
  <si>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</si>
  <si>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</si>
  <si>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</si>
  <si>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</si>
  <si>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</si>
  <si>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</si>
  <si>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</si>
  <si>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</si>
  <si>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</si>
  <si>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</si>
  <si>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</si>
  <si>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</si>
  <si>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</si>
  <si>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</si>
  <si>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</si>
  <si>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</si>
  <si>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</si>
  <si>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</si>
  <si>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</si>
  <si>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</si>
  <si>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</si>
  <si>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</si>
  <si>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</si>
  <si>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</si>
  <si>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</si>
  <si>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</si>
  <si>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</si>
  <si>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</si>
  <si>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</si>
  <si>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</si>
  <si>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</si>
  <si>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</si>
  <si>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</si>
  <si>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</si>
  <si>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</si>
  <si>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</si>
  <si>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</si>
  <si>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</si>
  <si>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</si>
  <si>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</si>
  <si>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</si>
  <si>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</si>
  <si>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</si>
  <si>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</si>
  <si>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</si>
  <si>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</si>
  <si>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</si>
  <si>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</si>
  <si>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</si>
  <si>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</si>
  <si>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</si>
  <si>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</si>
  <si>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</si>
  <si>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</si>
  <si>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</si>
  <si>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</si>
  <si>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</si>
  <si>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</si>
  <si>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</si>
  <si>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</si>
  <si>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</si>
  <si>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</si>
  <si>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</si>
  <si>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</si>
  <si>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</si>
  <si>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</si>
  <si>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</si>
  <si>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</si>
  <si>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</si>
  <si>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</si>
  <si>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</si>
  <si>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</si>
  <si>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</si>
  <si>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</si>
  <si>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</si>
  <si>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</si>
  <si>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</si>
  <si>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</si>
  <si>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</si>
  <si>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</si>
  <si>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</si>
  <si>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</si>
  <si>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</si>
  <si>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</si>
  <si>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</si>
  <si>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</si>
  <si>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</si>
  <si>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</si>
  <si>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</si>
  <si>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</si>
  <si>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</si>
  <si>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</si>
  <si>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</si>
  <si>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</si>
  <si>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</si>
  <si>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</si>
  <si>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</si>
  <si>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</si>
  <si>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</si>
  <si>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</si>
  <si>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</si>
  <si>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</si>
  <si>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</si>
  <si>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</si>
  <si>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</si>
  <si>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</si>
  <si>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</si>
  <si>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</si>
  <si>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</si>
  <si>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</si>
  <si>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</si>
  <si>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</si>
  <si>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</si>
  <si>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</si>
  <si>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</si>
  <si>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</si>
  <si>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</si>
  <si>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</si>
  <si>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</si>
  <si>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</si>
  <si>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</si>
  <si>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</si>
  <si>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</si>
  <si>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</si>
  <si>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</si>
  <si>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</si>
  <si>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</si>
  <si>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</si>
  <si>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</si>
  <si>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</si>
  <si>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</si>
  <si>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</si>
  <si>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</si>
  <si>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</si>
  <si>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</si>
  <si>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</si>
  <si>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</si>
  <si>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</si>
  <si>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</si>
  <si>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</si>
  <si>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</si>
  <si>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</si>
  <si>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</si>
  <si>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</si>
  <si>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</si>
  <si>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</si>
  <si>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</si>
  <si>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</si>
  <si>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</si>
  <si>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</si>
  <si>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</si>
  <si>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</si>
  <si>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</si>
  <si>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</si>
  <si>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</si>
  <si>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</si>
  <si>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</si>
  <si>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</si>
  <si>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</si>
  <si>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</si>
  <si>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</si>
  <si>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</si>
  <si>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</si>
  <si>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</si>
  <si>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</si>
  <si>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</si>
  <si>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</si>
  <si>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</si>
  <si>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</si>
  <si>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</si>
  <si>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</si>
  <si>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</si>
  <si>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</si>
  <si>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</si>
  <si>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</si>
  <si>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</si>
  <si>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</si>
  <si>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</si>
  <si>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</si>
  <si>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</si>
  <si>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</si>
  <si>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</si>
  <si>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</si>
  <si>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</si>
  <si>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</si>
  <si>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</si>
  <si>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</si>
  <si>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</si>
  <si>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</si>
  <si>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</si>
  <si>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</si>
  <si>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</si>
  <si>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</si>
  <si>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</si>
  <si>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</si>
  <si>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</si>
  <si>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</si>
  <si>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</si>
  <si>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</si>
  <si>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</si>
  <si>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</si>
  <si>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</si>
  <si>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</si>
  <si>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</si>
  <si>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</si>
  <si>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</si>
  <si>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</si>
  <si>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</si>
  <si>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</si>
  <si>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</si>
  <si>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</si>
  <si>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</si>
  <si>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</si>
  <si>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</si>
  <si>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</si>
  <si>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</si>
  <si>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INSTITUTO MUNICIPAL DE PLANEACION DEL MUNICIPIO DE SALAMANCA GUANAJUATO</t>
  </si>
  <si>
    <t>Al 31 de Diciembre de 2023 y al 30 de Junio de 2024 (b)</t>
  </si>
  <si>
    <t>Del 1 de Enero al 30 de Junio  de 2024 (b)</t>
  </si>
  <si>
    <t xml:space="preserve">   001 DIRECCION GENERAL                                                    </t>
  </si>
  <si>
    <t xml:space="preserve">   002 COORDINACIÓN DE ADMINISTRACIÓN Y FINANZAS                            </t>
  </si>
  <si>
    <t xml:space="preserve">   003 COORDINACIÓN DE PLANEACIÓN, PROYECTOS Y DISEÑO DE CIUDAD             </t>
  </si>
  <si>
    <t xml:space="preserve">   004 COORDINACIÓN DE VINCULACIÓN, CALIDAD Y DESARROLLO TECNÓLOGICO        </t>
  </si>
  <si>
    <t xml:space="preserve">   005 COORDINACIÓN DE ACTUALIZACIÓN DE ESTUDIOS, PLANES Y PROYECTOS        </t>
  </si>
  <si>
    <t xml:space="preserve">   006 COORDINACIÓN DE ASUNTOS JURIDICOS                                    </t>
  </si>
  <si>
    <t xml:space="preserve">   007 COORDINACIÓN DE GESTIÓN FINANCIERA                                   </t>
  </si>
  <si>
    <t xml:space="preserve">   008 COORDINACIÓN DE INVESTIGACIÓN, CARTOGRAFÍA Y ESTADISTICA             </t>
  </si>
  <si>
    <t>Año 2025</t>
  </si>
  <si>
    <t>Año 2027</t>
  </si>
  <si>
    <t>Año 2026</t>
  </si>
  <si>
    <t>Año 2019</t>
  </si>
  <si>
    <t>Año  2020</t>
  </si>
  <si>
    <t>Año  2021</t>
  </si>
  <si>
    <t>Año 2022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</si>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</sst>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8"/>
      <color indexed="8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G82"/>
  <sheetViews>
    <sheetView showGridLines="0" topLeftCell="A46" zoomScale="75" zoomScaleNormal="75" workbookViewId="0">
      <selection activeCell="B75" sqref="B7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  <col min="7" max="7" width="13.28515625" bestFit="1" customWidth="1"/>
  </cols>
  <sheetData>
    <row r="1" spans="1:6" ht="40.9" customHeight="1" x14ac:dyDescent="0.25">
      <c r="A1" s="162" t="s">
        <v>0</v>
      </c>
      <c r="B1" s="163"/>
      <c r="C1" s="163"/>
      <c r="D1" s="163"/>
      <c r="E1" s="163"/>
      <c r="F1" s="164"/>
    </row>
    <row r="2" spans="1:6" ht="15" customHeight="1" x14ac:dyDescent="0.25">
      <c r="A2" s="110" t="s">
        <v>592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593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v>1608723.65</v>
      </c>
      <c r="C9" s="47">
        <v>3103374.29</v>
      </c>
      <c r="D9" s="46" t="s">
        <v>10</v>
      </c>
      <c r="E9" s="47">
        <v>45056</v>
      </c>
      <c r="F9" s="47">
        <v>3103688.28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47">
        <v>0</v>
      </c>
      <c r="F10" s="47">
        <v>0</v>
      </c>
    </row>
    <row r="11" spans="1:6" x14ac:dyDescent="0.25">
      <c r="A11" s="48" t="s">
        <v>13</v>
      </c>
      <c r="B11" s="47">
        <v>1608723.65</v>
      </c>
      <c r="C11" s="47">
        <v>3103374.29</v>
      </c>
      <c r="D11" s="48" t="s">
        <v>14</v>
      </c>
      <c r="E11" s="47">
        <v>-1.06</v>
      </c>
      <c r="F11" s="47">
        <v>222984.94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45057.06</v>
      </c>
      <c r="F16" s="47">
        <v>134803.81</v>
      </c>
    </row>
    <row r="17" spans="1:6" x14ac:dyDescent="0.25">
      <c r="A17" s="46" t="s">
        <v>25</v>
      </c>
      <c r="B17" s="47">
        <v>4002.25</v>
      </c>
      <c r="C17" s="47">
        <v>378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0</v>
      </c>
      <c r="F18" s="47">
        <v>2745899.53</v>
      </c>
    </row>
    <row r="19" spans="1:6" x14ac:dyDescent="0.25">
      <c r="A19" s="48" t="s">
        <v>29</v>
      </c>
      <c r="B19" s="47">
        <v>0</v>
      </c>
      <c r="C19" s="47">
        <v>0</v>
      </c>
      <c r="D19" s="46" t="s">
        <v>30</v>
      </c>
      <c r="E19" s="47">
        <f>SUM(E20:E22)</f>
        <v>0</v>
      </c>
      <c r="F19" s="47">
        <v>0</v>
      </c>
    </row>
    <row r="20" spans="1:6" x14ac:dyDescent="0.25">
      <c r="A20" s="48" t="s">
        <v>31</v>
      </c>
      <c r="B20" s="47">
        <v>4002.25</v>
      </c>
      <c r="C20" s="47">
        <v>378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47">
        <v>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47">
        <v>0</v>
      </c>
      <c r="C24" s="47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7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7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7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7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7" ht="14.45" customHeight="1" x14ac:dyDescent="0.25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7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7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7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7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7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7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7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7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7" x14ac:dyDescent="0.25">
      <c r="A46" s="45"/>
      <c r="B46" s="49"/>
      <c r="C46" s="49"/>
      <c r="D46" s="45"/>
      <c r="E46" s="49"/>
      <c r="F46" s="49"/>
    </row>
    <row r="47" spans="1:7" x14ac:dyDescent="0.25">
      <c r="A47" s="3" t="s">
        <v>83</v>
      </c>
      <c r="B47" s="4">
        <f>B9+B17+B25+B31+B37+B38+B41</f>
        <v>1612725.9</v>
      </c>
      <c r="C47" s="4">
        <f>C9+C17+C25+C31+C37+C38+C41</f>
        <v>3103752.29</v>
      </c>
      <c r="D47" s="2" t="s">
        <v>84</v>
      </c>
      <c r="E47" s="4">
        <f>E9+E19+E23+E26+E27+E31+E38+E42</f>
        <v>45056</v>
      </c>
      <c r="F47" s="4">
        <f>F9+F19+F23+F26+F27+F31+F38+F42</f>
        <v>3103688.28</v>
      </c>
      <c r="G47" s="161"/>
    </row>
    <row r="48" spans="1:7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0</v>
      </c>
      <c r="C52" s="47">
        <v>0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0</v>
      </c>
      <c r="C53" s="47">
        <v>0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0</v>
      </c>
      <c r="C54" s="47">
        <v>0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0</v>
      </c>
      <c r="C55" s="47">
        <v>0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45056</v>
      </c>
      <c r="F59" s="4">
        <f>F47+F57</f>
        <v>3103688.28</v>
      </c>
    </row>
    <row r="60" spans="1:6" x14ac:dyDescent="0.25">
      <c r="A60" s="3" t="s">
        <v>104</v>
      </c>
      <c r="B60" s="4">
        <f>SUM(B50:B58)</f>
        <v>0</v>
      </c>
      <c r="C60" s="4">
        <f>SUM(C50:C58)</f>
        <v>0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1612725.9</v>
      </c>
      <c r="C62" s="4">
        <f>SUM(C47+C60)</f>
        <v>3103752.29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v>2849551.82</v>
      </c>
      <c r="F68" s="47">
        <v>1281945.93</v>
      </c>
    </row>
    <row r="69" spans="1:6" x14ac:dyDescent="0.25">
      <c r="A69" s="53"/>
      <c r="B69" s="45"/>
      <c r="C69" s="45"/>
      <c r="D69" s="46" t="s">
        <v>112</v>
      </c>
      <c r="E69" s="47">
        <v>1567605.89</v>
      </c>
      <c r="F69" s="47">
        <v>-147948.32</v>
      </c>
    </row>
    <row r="70" spans="1:6" x14ac:dyDescent="0.25">
      <c r="A70" s="53"/>
      <c r="B70" s="45"/>
      <c r="C70" s="45"/>
      <c r="D70" s="46" t="s">
        <v>113</v>
      </c>
      <c r="E70" s="47">
        <v>1281945.93</v>
      </c>
      <c r="F70" s="47">
        <v>1429894.25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2849551.82</v>
      </c>
      <c r="F79" s="4">
        <f>F63+F68+F75</f>
        <v>1281945.93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2894607.82</v>
      </c>
      <c r="F81" s="4">
        <f>F59+F79</f>
        <v>4385634.21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C10 E10:F10 B48:C62 B32:C46 B47 B12:C16 B18:C19 B21:C30 E12:F15 E17:F17 E20:F67 E19 E71:F81 E18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opLeftCell="C13" zoomScale="75" zoomScaleNormal="75" workbookViewId="0">
      <selection activeCell="I30" sqref="I30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447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INSTITUTO MUNICIPAL DE PLANEACION DEL MUNICIPIO DE SALAMANCA GUANAJUATO</v>
      </c>
      <c r="B2" s="184"/>
      <c r="C2" s="184"/>
      <c r="D2" s="184"/>
      <c r="E2" s="184"/>
      <c r="F2" s="184"/>
      <c r="G2" s="185"/>
    </row>
    <row r="3" spans="1:7" x14ac:dyDescent="0.25">
      <c r="A3" s="180" t="s">
        <v>448</v>
      </c>
      <c r="B3" s="181"/>
      <c r="C3" s="181"/>
      <c r="D3" s="181"/>
      <c r="E3" s="181"/>
      <c r="F3" s="181"/>
      <c r="G3" s="182"/>
    </row>
    <row r="4" spans="1:7" x14ac:dyDescent="0.25">
      <c r="A4" s="180" t="s">
        <v>2</v>
      </c>
      <c r="B4" s="181"/>
      <c r="C4" s="181"/>
      <c r="D4" s="181"/>
      <c r="E4" s="181"/>
      <c r="F4" s="181"/>
      <c r="G4" s="182"/>
    </row>
    <row r="5" spans="1:7" x14ac:dyDescent="0.25">
      <c r="A5" s="174" t="s">
        <v>449</v>
      </c>
      <c r="B5" s="175"/>
      <c r="C5" s="175"/>
      <c r="D5" s="175"/>
      <c r="E5" s="175"/>
      <c r="F5" s="175"/>
      <c r="G5" s="176"/>
    </row>
    <row r="6" spans="1:7" ht="30" x14ac:dyDescent="0.25">
      <c r="A6" s="139" t="s">
        <v>576</v>
      </c>
      <c r="B6" s="7" t="s">
        <v>577</v>
      </c>
      <c r="C6" s="33" t="s">
        <v>603</v>
      </c>
      <c r="D6" s="33">
        <v>2026</v>
      </c>
      <c r="E6" s="33" t="s">
        <v>604</v>
      </c>
      <c r="F6" s="33" t="s">
        <v>558</v>
      </c>
      <c r="G6" s="33" t="s">
        <v>559</v>
      </c>
    </row>
    <row r="7" spans="1:7" ht="15.75" customHeight="1" x14ac:dyDescent="0.25">
      <c r="A7" s="26" t="s">
        <v>560</v>
      </c>
      <c r="B7" s="119">
        <f>SUM(B8:B19)</f>
        <v>7213000</v>
      </c>
      <c r="C7" s="119">
        <f t="shared" ref="C7:G7" si="0">SUM(C8:C19)</f>
        <v>7213000</v>
      </c>
      <c r="D7" s="119">
        <f t="shared" si="0"/>
        <v>7213000</v>
      </c>
      <c r="E7" s="119">
        <f t="shared" si="0"/>
        <v>7213000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563</v>
      </c>
      <c r="B12" s="75">
        <v>3000</v>
      </c>
      <c r="C12" s="75">
        <v>3000</v>
      </c>
      <c r="D12" s="75">
        <v>3000</v>
      </c>
      <c r="E12" s="75">
        <v>3000</v>
      </c>
      <c r="F12" s="75">
        <v>0</v>
      </c>
      <c r="G12" s="75">
        <v>0</v>
      </c>
    </row>
    <row r="13" spans="1:7" x14ac:dyDescent="0.25">
      <c r="A13" s="58" t="s">
        <v>564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7210000</v>
      </c>
      <c r="C17" s="75">
        <v>7210000</v>
      </c>
      <c r="D17" s="75">
        <v>7210000</v>
      </c>
      <c r="E17" s="75">
        <v>7210000</v>
      </c>
      <c r="F17" s="75">
        <v>0</v>
      </c>
      <c r="G17" s="75">
        <v>0</v>
      </c>
    </row>
    <row r="18" spans="1:7" x14ac:dyDescent="0.25">
      <c r="A18" s="58" t="s">
        <v>566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567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575</v>
      </c>
      <c r="B20" s="75"/>
      <c r="C20" s="75"/>
      <c r="D20" s="75"/>
      <c r="E20" s="75"/>
      <c r="F20" s="75"/>
      <c r="G20" s="75"/>
    </row>
    <row r="21" spans="1:7" x14ac:dyDescent="0.25">
      <c r="A21" s="3" t="s">
        <v>568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575</v>
      </c>
      <c r="B27" s="76"/>
      <c r="C27" s="76"/>
      <c r="D27" s="76"/>
      <c r="E27" s="76"/>
      <c r="F27" s="76"/>
      <c r="G27" s="76"/>
    </row>
    <row r="28" spans="1:7" x14ac:dyDescent="0.25">
      <c r="A28" s="3" t="s">
        <v>572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573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575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574</v>
      </c>
      <c r="B31" s="119">
        <f>B21+B7+B28</f>
        <v>7213000</v>
      </c>
      <c r="C31" s="119">
        <f t="shared" ref="C31:G31" si="3">C21+C7+C28</f>
        <v>7213000</v>
      </c>
      <c r="D31" s="119">
        <f t="shared" si="3"/>
        <v>7213000</v>
      </c>
      <c r="E31" s="119">
        <f t="shared" si="3"/>
        <v>7213000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1 B13:G16 F12:G12 B18:G31 F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topLeftCell="A5" zoomScale="75" zoomScaleNormal="75" workbookViewId="0">
      <selection activeCell="F25" sqref="F2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466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INSTITUTO MUNICIPAL DE PLANEACION DEL MUNICIPIO DE SALAMANCA GUANAJUATO</v>
      </c>
      <c r="B2" s="184"/>
      <c r="C2" s="184"/>
      <c r="D2" s="184"/>
      <c r="E2" s="184"/>
      <c r="F2" s="184"/>
      <c r="G2" s="185"/>
    </row>
    <row r="3" spans="1:7" x14ac:dyDescent="0.25">
      <c r="A3" s="180" t="s">
        <v>467</v>
      </c>
      <c r="B3" s="181"/>
      <c r="C3" s="181"/>
      <c r="D3" s="181"/>
      <c r="E3" s="181"/>
      <c r="F3" s="181"/>
      <c r="G3" s="182"/>
    </row>
    <row r="4" spans="1:7" x14ac:dyDescent="0.25">
      <c r="A4" s="180" t="s">
        <v>2</v>
      </c>
      <c r="B4" s="181"/>
      <c r="C4" s="181"/>
      <c r="D4" s="181"/>
      <c r="E4" s="181"/>
      <c r="F4" s="181"/>
      <c r="G4" s="182"/>
    </row>
    <row r="5" spans="1:7" x14ac:dyDescent="0.25">
      <c r="A5" s="174" t="s">
        <v>449</v>
      </c>
      <c r="B5" s="175"/>
      <c r="C5" s="175"/>
      <c r="D5" s="175"/>
      <c r="E5" s="175"/>
      <c r="F5" s="175"/>
      <c r="G5" s="176"/>
    </row>
    <row r="6" spans="1:7" ht="30" x14ac:dyDescent="0.25">
      <c r="A6" s="139" t="s">
        <v>576</v>
      </c>
      <c r="B6" s="7" t="s">
        <v>577</v>
      </c>
      <c r="C6" s="33" t="s">
        <v>603</v>
      </c>
      <c r="D6" s="33" t="s">
        <v>605</v>
      </c>
      <c r="E6" s="33" t="s">
        <v>604</v>
      </c>
      <c r="F6" s="33" t="s">
        <v>558</v>
      </c>
      <c r="G6" s="33" t="s">
        <v>559</v>
      </c>
    </row>
    <row r="7" spans="1:7" ht="15.75" customHeight="1" x14ac:dyDescent="0.25">
      <c r="A7" s="26" t="s">
        <v>469</v>
      </c>
      <c r="B7" s="119">
        <f t="shared" ref="B7:G7" si="0">SUM(B8:B16)</f>
        <v>7213000</v>
      </c>
      <c r="C7" s="119">
        <f t="shared" si="0"/>
        <v>7213000</v>
      </c>
      <c r="D7" s="119">
        <f t="shared" si="0"/>
        <v>7213000</v>
      </c>
      <c r="E7" s="119">
        <f t="shared" si="0"/>
        <v>7213000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578</v>
      </c>
      <c r="B8" s="75">
        <v>6135358.2000000002</v>
      </c>
      <c r="C8" s="75">
        <v>6135358.2000000002</v>
      </c>
      <c r="D8" s="75">
        <v>6135358.2000000002</v>
      </c>
      <c r="E8" s="75">
        <v>6135358.2000000002</v>
      </c>
      <c r="F8" s="75">
        <v>0</v>
      </c>
      <c r="G8" s="75">
        <v>0</v>
      </c>
    </row>
    <row r="9" spans="1:7" ht="15.75" customHeight="1" x14ac:dyDescent="0.25">
      <c r="A9" s="58" t="s">
        <v>579</v>
      </c>
      <c r="B9" s="75">
        <v>132000</v>
      </c>
      <c r="C9" s="75">
        <v>132000</v>
      </c>
      <c r="D9" s="75">
        <v>132000</v>
      </c>
      <c r="E9" s="75">
        <v>132000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854641.8</v>
      </c>
      <c r="C10" s="75">
        <v>854641.8</v>
      </c>
      <c r="D10" s="75">
        <v>854641.8</v>
      </c>
      <c r="E10" s="75">
        <v>854641.8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580</v>
      </c>
      <c r="B12" s="75">
        <v>88000</v>
      </c>
      <c r="C12" s="75">
        <v>88000</v>
      </c>
      <c r="D12" s="75">
        <v>88000</v>
      </c>
      <c r="E12" s="75">
        <v>88000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3000</v>
      </c>
      <c r="C14" s="75">
        <v>3000</v>
      </c>
      <c r="D14" s="75">
        <v>3000</v>
      </c>
      <c r="E14" s="75">
        <v>3000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578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579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575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7213000</v>
      </c>
      <c r="C29" s="119">
        <f t="shared" ref="C29:G29" si="2">C18+C7</f>
        <v>7213000</v>
      </c>
      <c r="D29" s="119">
        <f t="shared" si="2"/>
        <v>7213000</v>
      </c>
      <c r="E29" s="119">
        <f t="shared" si="2"/>
        <v>7213000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1:G11 F8:G8 F9:G9 F10:G10 B13:G13 F12:G12 B15:G16 F14:G1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topLeftCell="B1" zoomScale="75" zoomScaleNormal="75" workbookViewId="0">
      <selection activeCell="G10" sqref="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482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INSTITUTO MUNICIPAL DE PLANEACION DEL MUNICIPIO DE SALAMANCA GUANAJUATO</v>
      </c>
      <c r="B2" s="184"/>
      <c r="C2" s="184"/>
      <c r="D2" s="184"/>
      <c r="E2" s="184"/>
      <c r="F2" s="184"/>
      <c r="G2" s="185"/>
    </row>
    <row r="3" spans="1:7" x14ac:dyDescent="0.25">
      <c r="A3" s="180" t="s">
        <v>483</v>
      </c>
      <c r="B3" s="181"/>
      <c r="C3" s="181"/>
      <c r="D3" s="181"/>
      <c r="E3" s="181"/>
      <c r="F3" s="181"/>
      <c r="G3" s="182"/>
    </row>
    <row r="4" spans="1:7" x14ac:dyDescent="0.25">
      <c r="A4" s="180" t="s">
        <v>2</v>
      </c>
      <c r="B4" s="181"/>
      <c r="C4" s="181"/>
      <c r="D4" s="181"/>
      <c r="E4" s="181"/>
      <c r="F4" s="181"/>
      <c r="G4" s="182"/>
    </row>
    <row r="5" spans="1:7" ht="30" x14ac:dyDescent="0.25">
      <c r="A5" s="139" t="s">
        <v>450</v>
      </c>
      <c r="B5" s="7" t="s">
        <v>606</v>
      </c>
      <c r="C5" s="33" t="s">
        <v>607</v>
      </c>
      <c r="D5" s="33" t="s">
        <v>608</v>
      </c>
      <c r="E5" s="33" t="s">
        <v>609</v>
      </c>
      <c r="F5" s="33" t="s">
        <v>610</v>
      </c>
      <c r="G5" s="33" t="s">
        <v>581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v>4073160.83</v>
      </c>
      <c r="F6" s="119">
        <f t="shared" si="0"/>
        <v>6265422.54</v>
      </c>
      <c r="G6" s="119">
        <f t="shared" si="0"/>
        <v>7213000</v>
      </c>
    </row>
    <row r="7" spans="1:7" x14ac:dyDescent="0.25">
      <c r="A7" s="58" t="s">
        <v>561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3000</v>
      </c>
    </row>
    <row r="12" spans="1:7" x14ac:dyDescent="0.25">
      <c r="A12" s="58" t="s">
        <v>564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4073160.83</v>
      </c>
      <c r="F16" s="75">
        <v>6265422.54</v>
      </c>
      <c r="G16" s="75">
        <v>7210000</v>
      </c>
    </row>
    <row r="17" spans="1:7" x14ac:dyDescent="0.25">
      <c r="A17" s="58" t="s">
        <v>566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567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569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4073160.83</v>
      </c>
      <c r="F30" s="119">
        <f t="shared" si="3"/>
        <v>6265422.54</v>
      </c>
      <c r="G30" s="119">
        <f t="shared" si="3"/>
        <v>7213000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0 B6:D6 F6:G6 B17:G30 B16:D16 B12:G15 B11:F1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opLeftCell="B1" zoomScale="75" zoomScaleNormal="75" workbookViewId="0">
      <selection activeCell="G14" sqref="G1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507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INSTITUTO MUNICIPAL DE PLANEACION DEL MUNICIPIO DE SALAMANCA GUANAJUATO</v>
      </c>
      <c r="B2" s="184"/>
      <c r="C2" s="184"/>
      <c r="D2" s="184"/>
      <c r="E2" s="184"/>
      <c r="F2" s="184"/>
      <c r="G2" s="185"/>
    </row>
    <row r="3" spans="1:7" x14ac:dyDescent="0.25">
      <c r="A3" s="180" t="s">
        <v>508</v>
      </c>
      <c r="B3" s="181"/>
      <c r="C3" s="181"/>
      <c r="D3" s="181"/>
      <c r="E3" s="181"/>
      <c r="F3" s="181"/>
      <c r="G3" s="182"/>
    </row>
    <row r="4" spans="1:7" x14ac:dyDescent="0.25">
      <c r="A4" s="180" t="s">
        <v>2</v>
      </c>
      <c r="B4" s="181"/>
      <c r="C4" s="181"/>
      <c r="D4" s="181"/>
      <c r="E4" s="181"/>
      <c r="F4" s="181"/>
      <c r="G4" s="182"/>
    </row>
    <row r="5" spans="1:7" ht="30" x14ac:dyDescent="0.25">
      <c r="A5" s="139" t="s">
        <v>450</v>
      </c>
      <c r="B5" s="7">
        <v>2019</v>
      </c>
      <c r="C5" s="33">
        <v>2020</v>
      </c>
      <c r="D5" s="33">
        <v>2021</v>
      </c>
      <c r="E5" s="33">
        <v>2022</v>
      </c>
      <c r="F5" s="33">
        <v>2023</v>
      </c>
      <c r="G5" s="33" t="s">
        <v>581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v>4073159.08</v>
      </c>
      <c r="F6" s="119">
        <f t="shared" si="0"/>
        <v>6265422.5399999991</v>
      </c>
      <c r="G6" s="119">
        <f t="shared" si="0"/>
        <v>7213000</v>
      </c>
    </row>
    <row r="7" spans="1:7" x14ac:dyDescent="0.25">
      <c r="A7" s="58" t="s">
        <v>578</v>
      </c>
      <c r="B7" s="75">
        <v>0</v>
      </c>
      <c r="C7" s="75">
        <v>0</v>
      </c>
      <c r="D7" s="75">
        <v>0</v>
      </c>
      <c r="E7" s="75">
        <v>2172161.69</v>
      </c>
      <c r="F7" s="75">
        <v>4176588.5</v>
      </c>
      <c r="G7" s="75">
        <v>6135358.2000000002</v>
      </c>
    </row>
    <row r="8" spans="1:7" ht="15.75" customHeight="1" x14ac:dyDescent="0.25">
      <c r="A8" s="58" t="s">
        <v>579</v>
      </c>
      <c r="B8" s="75">
        <v>0</v>
      </c>
      <c r="C8" s="75">
        <v>0</v>
      </c>
      <c r="D8" s="75">
        <v>0</v>
      </c>
      <c r="E8" s="75">
        <v>114650.48</v>
      </c>
      <c r="F8" s="75">
        <v>220866.05</v>
      </c>
      <c r="G8" s="75">
        <v>132000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329648.71999999997</v>
      </c>
      <c r="F9" s="75">
        <v>1708848.81</v>
      </c>
      <c r="G9" s="75">
        <v>854641.8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580</v>
      </c>
      <c r="B11" s="75">
        <v>0</v>
      </c>
      <c r="C11" s="75">
        <v>0</v>
      </c>
      <c r="D11" s="75">
        <v>0</v>
      </c>
      <c r="E11" s="75">
        <v>1456698.19</v>
      </c>
      <c r="F11" s="75">
        <v>159119.18</v>
      </c>
      <c r="G11" s="75">
        <v>88000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3000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578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579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575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4073159.08</v>
      </c>
      <c r="F28" s="119">
        <f t="shared" si="2"/>
        <v>6265422.5399999991</v>
      </c>
      <c r="G28" s="119">
        <f t="shared" si="2"/>
        <v>7213000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10:G10 B6:D6 F6:G6 B7:D7 B8:D8 B9:D9 B12:G12 B11:D11 B14:G28 B13:F1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12" zoomScale="75" zoomScaleNormal="75" workbookViewId="0">
      <selection activeCell="C12" sqref="C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1" t="s">
        <v>511</v>
      </c>
      <c r="B1" s="163"/>
      <c r="C1" s="163"/>
      <c r="D1" s="163"/>
      <c r="E1" s="163"/>
      <c r="F1" s="163"/>
    </row>
    <row r="2" spans="1:6" x14ac:dyDescent="0.25">
      <c r="A2" s="183" t="str">
        <f>'Formato 1'!A2</f>
        <v>INSTITUTO MUNICIPAL DE PLANEACION DEL MUNICIPIO DE SALAMANCA GUANAJUATO</v>
      </c>
      <c r="B2" s="184"/>
      <c r="C2" s="184"/>
      <c r="D2" s="184"/>
      <c r="E2" s="184"/>
      <c r="F2" s="185"/>
    </row>
    <row r="3" spans="1:6" x14ac:dyDescent="0.25">
      <c r="A3" s="180" t="s">
        <v>512</v>
      </c>
      <c r="B3" s="181"/>
      <c r="C3" s="181"/>
      <c r="D3" s="181"/>
      <c r="E3" s="181"/>
      <c r="F3" s="182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8" t="s">
        <v>447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INSTITUTO MUNICIPAL DE PLANEACION DEL MUNICIPIO DE SALAMANCA GUANAJUATO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6" t="s">
        <v>450</v>
      </c>
      <c r="B6" s="36">
        <v>2022</v>
      </c>
      <c r="C6" s="186">
        <f>+B6+1</f>
        <v>2023</v>
      </c>
      <c r="D6" s="186">
        <f>+C6+1</f>
        <v>2024</v>
      </c>
      <c r="E6" s="186">
        <f>+D6+1</f>
        <v>2025</v>
      </c>
      <c r="F6" s="186">
        <f>+E6+1</f>
        <v>2026</v>
      </c>
      <c r="G6" s="186">
        <f>+F6+1</f>
        <v>2027</v>
      </c>
    </row>
    <row r="7" spans="1:7" ht="83.25" customHeight="1" x14ac:dyDescent="0.25">
      <c r="A7" s="187"/>
      <c r="B7" s="70" t="s">
        <v>451</v>
      </c>
      <c r="C7" s="187"/>
      <c r="D7" s="187"/>
      <c r="E7" s="187"/>
      <c r="F7" s="187"/>
      <c r="G7" s="187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9" t="s">
        <v>466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INSTITUTO MUNICIPAL DE PLANEACION DEL MUNICIPIO DE SALAMANCA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90" t="s">
        <v>468</v>
      </c>
      <c r="B6" s="36">
        <v>2022</v>
      </c>
      <c r="C6" s="186">
        <f>+B6+1</f>
        <v>2023</v>
      </c>
      <c r="D6" s="186">
        <f>+C6+1</f>
        <v>2024</v>
      </c>
      <c r="E6" s="186">
        <f>+D6+1</f>
        <v>2025</v>
      </c>
      <c r="F6" s="186">
        <f>+E6+1</f>
        <v>2026</v>
      </c>
      <c r="G6" s="186">
        <f>+F6+1</f>
        <v>2027</v>
      </c>
    </row>
    <row r="7" spans="1:7" ht="57.75" customHeight="1" x14ac:dyDescent="0.25">
      <c r="A7" s="191"/>
      <c r="B7" s="37" t="s">
        <v>451</v>
      </c>
      <c r="C7" s="187"/>
      <c r="D7" s="187"/>
      <c r="E7" s="187"/>
      <c r="F7" s="187"/>
      <c r="G7" s="18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9" t="s">
        <v>482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INSTITUTO MUNICIPAL DE PLANEACION DEL MUNICIPIO DE SALAMANCA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3" t="s">
        <v>450</v>
      </c>
      <c r="B5" s="194">
        <v>2017</v>
      </c>
      <c r="C5" s="194">
        <f>+B5+1</f>
        <v>2018</v>
      </c>
      <c r="D5" s="194">
        <f>+C5+1</f>
        <v>2019</v>
      </c>
      <c r="E5" s="194">
        <f>+D5+1</f>
        <v>2020</v>
      </c>
      <c r="F5" s="194">
        <f>+E5+1</f>
        <v>2021</v>
      </c>
      <c r="G5" s="36">
        <f>+F5+1</f>
        <v>2022</v>
      </c>
    </row>
    <row r="6" spans="1:7" ht="32.25" x14ac:dyDescent="0.25">
      <c r="A6" s="170"/>
      <c r="B6" s="195"/>
      <c r="C6" s="195"/>
      <c r="D6" s="195"/>
      <c r="E6" s="195"/>
      <c r="F6" s="195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2" t="s">
        <v>505</v>
      </c>
      <c r="B39" s="192"/>
      <c r="C39" s="192"/>
      <c r="D39" s="192"/>
      <c r="E39" s="192"/>
      <c r="F39" s="192"/>
      <c r="G39" s="192"/>
    </row>
    <row r="40" spans="1:7" x14ac:dyDescent="0.25">
      <c r="A40" s="192" t="s">
        <v>506</v>
      </c>
      <c r="B40" s="192"/>
      <c r="C40" s="192"/>
      <c r="D40" s="192"/>
      <c r="E40" s="192"/>
      <c r="F40" s="192"/>
      <c r="G40" s="1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9" t="s">
        <v>507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INSTITUTO MUNICIPAL DE PLANEACION DEL MUNICIPIO DE SALAMANCA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6" t="s">
        <v>468</v>
      </c>
      <c r="B5" s="194">
        <v>2017</v>
      </c>
      <c r="C5" s="194">
        <f>+B5+1</f>
        <v>2018</v>
      </c>
      <c r="D5" s="194">
        <f>+C5+1</f>
        <v>2019</v>
      </c>
      <c r="E5" s="194">
        <f>+D5+1</f>
        <v>2020</v>
      </c>
      <c r="F5" s="194">
        <f>+E5+1</f>
        <v>2021</v>
      </c>
      <c r="G5" s="36">
        <v>2022</v>
      </c>
    </row>
    <row r="6" spans="1:7" ht="48.75" customHeight="1" x14ac:dyDescent="0.25">
      <c r="A6" s="197"/>
      <c r="B6" s="195"/>
      <c r="C6" s="195"/>
      <c r="D6" s="195"/>
      <c r="E6" s="195"/>
      <c r="F6" s="195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2" t="s">
        <v>505</v>
      </c>
      <c r="B32" s="192"/>
      <c r="C32" s="192"/>
      <c r="D32" s="192"/>
      <c r="E32" s="192"/>
      <c r="F32" s="192"/>
      <c r="G32" s="192"/>
    </row>
    <row r="33" spans="1:7" x14ac:dyDescent="0.25">
      <c r="A33" s="192" t="s">
        <v>506</v>
      </c>
      <c r="B33" s="192"/>
      <c r="C33" s="192"/>
      <c r="D33" s="192"/>
      <c r="E33" s="192"/>
      <c r="F33" s="192"/>
      <c r="G33" s="1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8" t="s">
        <v>511</v>
      </c>
      <c r="B1" s="198"/>
      <c r="C1" s="198"/>
      <c r="D1" s="198"/>
      <c r="E1" s="198"/>
      <c r="F1" s="198"/>
    </row>
    <row r="2" spans="1:6" ht="20.100000000000001" customHeight="1" x14ac:dyDescent="0.25">
      <c r="A2" s="110" t="str">
        <f>'Formato 1'!A2</f>
        <v>INSTITUTO MUNICIPAL DE PLANEACION DEL MUNICIPIO DE SALAMANCA GUANAJUATO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H41" sqref="H4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2" t="s">
        <v>122</v>
      </c>
      <c r="B1" s="163"/>
      <c r="C1" s="163"/>
      <c r="D1" s="163"/>
      <c r="E1" s="163"/>
      <c r="F1" s="163"/>
      <c r="G1" s="163"/>
      <c r="H1" s="164"/>
    </row>
    <row r="2" spans="1:8" x14ac:dyDescent="0.25">
      <c r="A2" s="110" t="str">
        <f>'Formato 1'!A2</f>
        <v>INSTITUTO MUNICIPAL DE PLANEACION DEL MUNICIPIO DE SALAMANCA GUANAJUATO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Junio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3103688.28</v>
      </c>
      <c r="C18" s="108"/>
      <c r="D18" s="108"/>
      <c r="E18" s="108"/>
      <c r="F18" s="4">
        <v>45056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v>3103688.28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4">
        <f t="shared" si="3"/>
        <v>45056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5" t="s">
        <v>151</v>
      </c>
      <c r="B33" s="165"/>
      <c r="C33" s="165"/>
      <c r="D33" s="165"/>
      <c r="E33" s="165"/>
      <c r="F33" s="165"/>
      <c r="G33" s="165"/>
      <c r="H33" s="165"/>
    </row>
    <row r="34" spans="1:8" ht="14.45" customHeight="1" x14ac:dyDescent="0.25">
      <c r="A34" s="165"/>
      <c r="B34" s="165"/>
      <c r="C34" s="165"/>
      <c r="D34" s="165"/>
      <c r="E34" s="165"/>
      <c r="F34" s="165"/>
      <c r="G34" s="165"/>
      <c r="H34" s="165"/>
    </row>
    <row r="35" spans="1:8" ht="14.45" customHeight="1" x14ac:dyDescent="0.25">
      <c r="A35" s="165"/>
      <c r="B35" s="165"/>
      <c r="C35" s="165"/>
      <c r="D35" s="165"/>
      <c r="E35" s="165"/>
      <c r="F35" s="165"/>
      <c r="G35" s="165"/>
      <c r="H35" s="165"/>
    </row>
    <row r="36" spans="1:8" ht="14.45" customHeight="1" x14ac:dyDescent="0.25">
      <c r="A36" s="165"/>
      <c r="B36" s="165"/>
      <c r="C36" s="165"/>
      <c r="D36" s="165"/>
      <c r="E36" s="165"/>
      <c r="F36" s="165"/>
      <c r="G36" s="165"/>
      <c r="H36" s="165"/>
    </row>
    <row r="37" spans="1:8" ht="14.45" customHeight="1" x14ac:dyDescent="0.25">
      <c r="A37" s="165"/>
      <c r="B37" s="165"/>
      <c r="C37" s="165"/>
      <c r="D37" s="165"/>
      <c r="E37" s="165"/>
      <c r="F37" s="165"/>
      <c r="G37" s="165"/>
      <c r="H37" s="165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C20:H20 B19:H19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B38" sqref="B3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2" t="s">
        <v>162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 x14ac:dyDescent="0.25">
      <c r="A2" s="110" t="str">
        <f>'Formato 1'!A2</f>
        <v>INSTITUTO MUNICIPAL DE PLANEACION DEL MUNICIPIO DE SALAMANCA GUANAJUATO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594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589</v>
      </c>
      <c r="J6" s="1" t="s">
        <v>590</v>
      </c>
      <c r="K6" s="1" t="s">
        <v>591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J66" sqref="J66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2" t="s">
        <v>183</v>
      </c>
      <c r="B1" s="163"/>
      <c r="C1" s="163"/>
      <c r="D1" s="164"/>
    </row>
    <row r="2" spans="1:4" x14ac:dyDescent="0.25">
      <c r="A2" s="110" t="str">
        <f>'Formato 1'!A2</f>
        <v>INSTITUTO MUNICIPAL DE PLANEACION DEL MUNICIPIO DE SALAMANCA GUANAJUATO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30 de Junio 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7213000</v>
      </c>
      <c r="C8" s="14">
        <f>SUM(C9:C11)</f>
        <v>3607049.86</v>
      </c>
      <c r="D8" s="14">
        <f>SUM(D9:D11)</f>
        <v>3607049.86</v>
      </c>
    </row>
    <row r="9" spans="1:4" x14ac:dyDescent="0.25">
      <c r="A9" s="58" t="s">
        <v>189</v>
      </c>
      <c r="B9" s="94">
        <v>7213000</v>
      </c>
      <c r="C9" s="94">
        <v>3607049.86</v>
      </c>
      <c r="D9" s="94">
        <v>3607049.86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0</v>
      </c>
      <c r="C13" s="14">
        <f>C14+C15</f>
        <v>2039443.97</v>
      </c>
      <c r="D13" s="14">
        <f>D14+D15</f>
        <v>2039443.97</v>
      </c>
    </row>
    <row r="14" spans="1:4" x14ac:dyDescent="0.25">
      <c r="A14" s="58" t="s">
        <v>193</v>
      </c>
      <c r="B14" s="94">
        <v>0</v>
      </c>
      <c r="C14" s="94">
        <v>2039443.97</v>
      </c>
      <c r="D14" s="94">
        <v>2039443.97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7213000</v>
      </c>
      <c r="C21" s="14">
        <f>C8-C13+C17</f>
        <v>1567605.89</v>
      </c>
      <c r="D21" s="14">
        <f>D8-D13+D17</f>
        <v>1567605.89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7213000</v>
      </c>
      <c r="C23" s="14">
        <f>C21-C11</f>
        <v>1567605.89</v>
      </c>
      <c r="D23" s="14">
        <f>D21-D11</f>
        <v>1567605.89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7213000</v>
      </c>
      <c r="C25" s="14">
        <f>C23-C17</f>
        <v>1567605.89</v>
      </c>
      <c r="D25" s="14">
        <f>D23-D17</f>
        <v>1567605.89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7213000</v>
      </c>
      <c r="C33" s="4">
        <f>C25+C29</f>
        <v>1567605.89</v>
      </c>
      <c r="D33" s="4">
        <f>D25+D29</f>
        <v>1567605.89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7213000</v>
      </c>
      <c r="C48" s="96">
        <f>C9</f>
        <v>3607049.86</v>
      </c>
      <c r="D48" s="96">
        <f>D9</f>
        <v>3607049.86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0</v>
      </c>
      <c r="C53" s="47">
        <f>C14</f>
        <v>2039443.97</v>
      </c>
      <c r="D53" s="47">
        <f>D14</f>
        <v>2039443.97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7213000</v>
      </c>
      <c r="C57" s="4">
        <f>C48+C49-C53+C55</f>
        <v>1567605.89</v>
      </c>
      <c r="D57" s="4">
        <f>D48+D49-D53+D55</f>
        <v>1567605.89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7213000</v>
      </c>
      <c r="C59" s="4">
        <f>C57-C49</f>
        <v>1567605.89</v>
      </c>
      <c r="D59" s="4">
        <f>D57-D49</f>
        <v>1567605.89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5 B1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F80" sqref="F8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2" t="s">
        <v>224</v>
      </c>
      <c r="B1" s="163"/>
      <c r="C1" s="163"/>
      <c r="D1" s="163"/>
      <c r="E1" s="163"/>
      <c r="F1" s="163"/>
      <c r="G1" s="164"/>
    </row>
    <row r="2" spans="1:7" x14ac:dyDescent="0.25">
      <c r="A2" s="110" t="str">
        <f>'Formato 1'!A2</f>
        <v>INSTITUTO MUNICIPAL DE PLANEACION DEL MUNICIPIO DE SALAMANCA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Junio 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6" t="s">
        <v>226</v>
      </c>
      <c r="B6" s="168" t="s">
        <v>227</v>
      </c>
      <c r="C6" s="168"/>
      <c r="D6" s="168"/>
      <c r="E6" s="168"/>
      <c r="F6" s="168"/>
      <c r="G6" s="168" t="s">
        <v>228</v>
      </c>
    </row>
    <row r="7" spans="1:7" ht="30" x14ac:dyDescent="0.25">
      <c r="A7" s="16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8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3000</v>
      </c>
      <c r="C13" s="47">
        <v>0</v>
      </c>
      <c r="D13" s="47">
        <v>3000</v>
      </c>
      <c r="E13" s="47">
        <v>2051.86</v>
      </c>
      <c r="F13" s="47">
        <v>2051.86</v>
      </c>
      <c r="G13" s="47">
        <f t="shared" si="0"/>
        <v>-948.13999999999987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7210000</v>
      </c>
      <c r="C34" s="47">
        <v>0</v>
      </c>
      <c r="D34" s="47">
        <v>7210000</v>
      </c>
      <c r="E34" s="47">
        <v>3604998</v>
      </c>
      <c r="F34" s="47">
        <v>0</v>
      </c>
      <c r="G34" s="47">
        <v>-7210000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7213000</v>
      </c>
      <c r="C41" s="4">
        <f t="shared" si="7"/>
        <v>0</v>
      </c>
      <c r="D41" s="4">
        <f t="shared" si="7"/>
        <v>7213000</v>
      </c>
      <c r="E41" s="4">
        <f t="shared" si="7"/>
        <v>3607049.86</v>
      </c>
      <c r="F41" s="4">
        <v>2051.86</v>
      </c>
      <c r="G41" s="4">
        <f t="shared" si="7"/>
        <v>-7210948.1399999997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7213000</v>
      </c>
      <c r="C70" s="4">
        <f t="shared" si="16"/>
        <v>0</v>
      </c>
      <c r="D70" s="4">
        <f t="shared" si="16"/>
        <v>7213000</v>
      </c>
      <c r="E70" s="4">
        <f t="shared" si="16"/>
        <v>3607049.86</v>
      </c>
      <c r="F70" s="4">
        <f t="shared" si="16"/>
        <v>2051.86</v>
      </c>
      <c r="G70" s="4">
        <f t="shared" si="16"/>
        <v>-7210948.1399999997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40 C34 B42:F58 B41:E41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abSelected="1" topLeftCell="A3" zoomScale="75" zoomScaleNormal="75" workbookViewId="0">
      <selection activeCell="A16" sqref="A1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1" t="s">
        <v>295</v>
      </c>
      <c r="B1" s="163"/>
      <c r="C1" s="163"/>
      <c r="D1" s="163"/>
      <c r="E1" s="163"/>
      <c r="F1" s="163"/>
      <c r="G1" s="164"/>
    </row>
    <row r="2" spans="1:7" x14ac:dyDescent="0.25">
      <c r="A2" s="125" t="str">
        <f>'Formato 1'!A2</f>
        <v>INSTITUTO MUNICIPAL DE PLANEACION DEL MUNICIPIO DE SALAMANCA GUANAJUATO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Junio 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9" t="s">
        <v>4</v>
      </c>
      <c r="B7" s="169" t="s">
        <v>298</v>
      </c>
      <c r="C7" s="169"/>
      <c r="D7" s="169"/>
      <c r="E7" s="169"/>
      <c r="F7" s="169"/>
      <c r="G7" s="170" t="s">
        <v>299</v>
      </c>
    </row>
    <row r="8" spans="1:7" ht="30" x14ac:dyDescent="0.25">
      <c r="A8" s="16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9"/>
    </row>
    <row r="9" spans="1:7" x14ac:dyDescent="0.25">
      <c r="A9" s="27" t="s">
        <v>304</v>
      </c>
      <c r="B9" s="83">
        <f t="shared" ref="B9:G9" si="0">SUM(B10,B18,B28,B38,B48,B58,B62,B71,B75)</f>
        <v>6135358.2000000002</v>
      </c>
      <c r="C9" s="83">
        <f t="shared" si="0"/>
        <v>0</v>
      </c>
      <c r="D9" s="83">
        <f t="shared" si="0"/>
        <v>6135358.2000000002</v>
      </c>
      <c r="E9" s="83">
        <f t="shared" si="0"/>
        <v>1950682.51</v>
      </c>
      <c r="F9" s="83">
        <f t="shared" si="0"/>
        <v>1950682.51</v>
      </c>
      <c r="G9" s="83">
        <f t="shared" si="0"/>
        <v>4184675.69</v>
      </c>
    </row>
    <row r="10" spans="1:7" x14ac:dyDescent="0.25">
      <c r="A10" s="84" t="s">
        <v>305</v>
      </c>
      <c r="B10" s="83">
        <v>6135358.2000000002</v>
      </c>
      <c r="C10" s="83">
        <f t="shared" ref="C10" si="1">SUM(C11:C17)</f>
        <v>0</v>
      </c>
      <c r="D10" s="83">
        <v>6135358.2000000002</v>
      </c>
      <c r="E10" s="83">
        <v>1950682.51</v>
      </c>
      <c r="F10" s="83">
        <v>1950682.51</v>
      </c>
      <c r="G10" s="83">
        <v>4184675.69</v>
      </c>
    </row>
    <row r="11" spans="1:7" x14ac:dyDescent="0.25">
      <c r="A11" s="85" t="s">
        <v>306</v>
      </c>
      <c r="B11" s="75">
        <v>6135358.2000000002</v>
      </c>
      <c r="C11" s="75">
        <v>0</v>
      </c>
      <c r="D11" s="75">
        <v>6135358.2000000002</v>
      </c>
      <c r="E11" s="75">
        <v>1950682.51</v>
      </c>
      <c r="F11" s="75">
        <v>1950682.51</v>
      </c>
      <c r="G11" s="75">
        <f>D11-E11</f>
        <v>4184675.6900000004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308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2"/>
        <v>0</v>
      </c>
    </row>
    <row r="14" spans="1:7" x14ac:dyDescent="0.25">
      <c r="A14" s="85" t="s">
        <v>309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2"/>
        <v>0</v>
      </c>
    </row>
    <row r="15" spans="1:7" x14ac:dyDescent="0.25">
      <c r="A15" s="85" t="s">
        <v>310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2"/>
        <v>0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0</v>
      </c>
      <c r="C18" s="83">
        <f t="shared" si="3"/>
        <v>0</v>
      </c>
      <c r="D18" s="83">
        <f t="shared" si="3"/>
        <v>0</v>
      </c>
      <c r="E18" s="83">
        <f t="shared" si="3"/>
        <v>0</v>
      </c>
      <c r="F18" s="83">
        <f t="shared" si="3"/>
        <v>0</v>
      </c>
      <c r="G18" s="83">
        <f t="shared" si="3"/>
        <v>0</v>
      </c>
    </row>
    <row r="19" spans="1:7" x14ac:dyDescent="0.25">
      <c r="A19" s="85" t="s">
        <v>314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>D19-E19</f>
        <v>0</v>
      </c>
    </row>
    <row r="20" spans="1:7" x14ac:dyDescent="0.25">
      <c r="A20" s="85" t="s">
        <v>315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f t="shared" ref="G20:G27" si="4">D20-E20</f>
        <v>0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317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f t="shared" si="4"/>
        <v>0</v>
      </c>
    </row>
    <row r="23" spans="1:7" x14ac:dyDescent="0.25">
      <c r="A23" s="85" t="s">
        <v>318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4"/>
        <v>0</v>
      </c>
    </row>
    <row r="24" spans="1:7" x14ac:dyDescent="0.25">
      <c r="A24" s="85" t="s">
        <v>319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f t="shared" si="4"/>
        <v>0</v>
      </c>
    </row>
    <row r="25" spans="1:7" x14ac:dyDescent="0.25">
      <c r="A25" s="85" t="s">
        <v>320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4"/>
        <v>0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4"/>
        <v>0</v>
      </c>
    </row>
    <row r="28" spans="1:7" x14ac:dyDescent="0.25">
      <c r="A28" s="84" t="s">
        <v>323</v>
      </c>
      <c r="B28" s="83">
        <f t="shared" ref="B28:G28" si="5">SUM(B29:B37)</f>
        <v>0</v>
      </c>
      <c r="C28" s="83">
        <f t="shared" si="5"/>
        <v>0</v>
      </c>
      <c r="D28" s="83">
        <f t="shared" si="5"/>
        <v>0</v>
      </c>
      <c r="E28" s="83">
        <f t="shared" si="5"/>
        <v>0</v>
      </c>
      <c r="F28" s="83">
        <f t="shared" si="5"/>
        <v>0</v>
      </c>
      <c r="G28" s="83">
        <f t="shared" si="5"/>
        <v>0</v>
      </c>
    </row>
    <row r="29" spans="1:7" x14ac:dyDescent="0.25">
      <c r="A29" s="85" t="s">
        <v>324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>D29-E29</f>
        <v>0</v>
      </c>
    </row>
    <row r="30" spans="1:7" x14ac:dyDescent="0.25">
      <c r="A30" s="85" t="s">
        <v>325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6">D30-E30</f>
        <v>0</v>
      </c>
    </row>
    <row r="31" spans="1:7" x14ac:dyDescent="0.25">
      <c r="A31" s="85" t="s">
        <v>326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6"/>
        <v>0</v>
      </c>
    </row>
    <row r="32" spans="1:7" x14ac:dyDescent="0.25">
      <c r="A32" s="85" t="s">
        <v>327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f t="shared" si="6"/>
        <v>0</v>
      </c>
    </row>
    <row r="33" spans="1:7" ht="14.45" customHeight="1" x14ac:dyDescent="0.25">
      <c r="A33" s="85" t="s">
        <v>328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f t="shared" si="6"/>
        <v>0</v>
      </c>
    </row>
    <row r="34" spans="1:7" ht="14.45" customHeight="1" x14ac:dyDescent="0.25">
      <c r="A34" s="85" t="s">
        <v>329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f t="shared" si="6"/>
        <v>0</v>
      </c>
    </row>
    <row r="35" spans="1:7" ht="14.45" customHeight="1" x14ac:dyDescent="0.25">
      <c r="A35" s="85" t="s">
        <v>330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f t="shared" si="6"/>
        <v>0</v>
      </c>
    </row>
    <row r="36" spans="1:7" ht="14.45" customHeight="1" x14ac:dyDescent="0.25">
      <c r="A36" s="85" t="s">
        <v>331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f t="shared" si="6"/>
        <v>0</v>
      </c>
    </row>
    <row r="37" spans="1:7" ht="14.45" customHeight="1" x14ac:dyDescent="0.25">
      <c r="A37" s="85" t="s">
        <v>332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f t="shared" si="6"/>
        <v>0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0</v>
      </c>
      <c r="C48" s="83">
        <f t="shared" si="9"/>
        <v>0</v>
      </c>
      <c r="D48" s="83">
        <f t="shared" si="9"/>
        <v>0</v>
      </c>
      <c r="E48" s="83">
        <f t="shared" si="9"/>
        <v>0</v>
      </c>
      <c r="F48" s="83">
        <f t="shared" si="9"/>
        <v>0</v>
      </c>
      <c r="G48" s="83">
        <f t="shared" si="9"/>
        <v>0</v>
      </c>
    </row>
    <row r="49" spans="1:7" x14ac:dyDescent="0.25">
      <c r="A49" s="85" t="s">
        <v>344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f>D49-E49</f>
        <v>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6135358.2000000002</v>
      </c>
      <c r="C159" s="90">
        <f t="shared" si="37"/>
        <v>0</v>
      </c>
      <c r="D159" s="90">
        <f t="shared" si="37"/>
        <v>6135358.2000000002</v>
      </c>
      <c r="E159" s="90">
        <f t="shared" si="37"/>
        <v>1950682.51</v>
      </c>
      <c r="F159" s="90">
        <f t="shared" si="37"/>
        <v>1950682.51</v>
      </c>
      <c r="G159" s="90">
        <f t="shared" si="37"/>
        <v>4184675.69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9 B19:G27 B18:F18 B29:G37 B28:F28 B39:G47 B38:F38 B49:G57 B48:F48 B59:G61 B58:F58 B63:G70 B62:F62 B71:F92 B94:F159 B93:C93 E93:F93 B12:G17 C10 C11 G11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topLeftCell="A10" zoomScale="75" zoomScaleNormal="75" workbookViewId="0">
      <selection activeCell="G18" sqref="G1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1" t="s">
        <v>380</v>
      </c>
      <c r="B1" s="172"/>
      <c r="C1" s="172"/>
      <c r="D1" s="172"/>
      <c r="E1" s="172"/>
      <c r="F1" s="172"/>
      <c r="G1" s="173"/>
    </row>
    <row r="2" spans="1:7" ht="15" customHeight="1" x14ac:dyDescent="0.25">
      <c r="A2" s="110" t="str">
        <f>'Formato 1'!A2</f>
        <v>INSTITUTO MUNICIPAL DE PLANEACION DEL MUNICIPIO DE SALAMANCA GUANAJUATO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Junio 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6" t="s">
        <v>4</v>
      </c>
      <c r="B7" s="168" t="s">
        <v>298</v>
      </c>
      <c r="C7" s="168"/>
      <c r="D7" s="168"/>
      <c r="E7" s="168"/>
      <c r="F7" s="168"/>
      <c r="G7" s="170" t="s">
        <v>299</v>
      </c>
    </row>
    <row r="8" spans="1:7" ht="30" x14ac:dyDescent="0.25">
      <c r="A8" s="16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9"/>
    </row>
    <row r="9" spans="1:7" ht="15.75" customHeight="1" x14ac:dyDescent="0.25">
      <c r="A9" s="26" t="s">
        <v>382</v>
      </c>
      <c r="B9" s="30">
        <f>SUM(B10:B17)</f>
        <v>7213000.0000000009</v>
      </c>
      <c r="C9" s="30">
        <f t="shared" ref="C9:G9" si="0">SUM(C10:C17)</f>
        <v>0</v>
      </c>
      <c r="D9" s="30">
        <f t="shared" si="0"/>
        <v>7213000.0000000009</v>
      </c>
      <c r="E9" s="30">
        <f t="shared" si="0"/>
        <v>2039443.9700000002</v>
      </c>
      <c r="F9" s="30">
        <f t="shared" si="0"/>
        <v>2039443.9700000002</v>
      </c>
      <c r="G9" s="30">
        <f t="shared" si="0"/>
        <v>5173556.0299999984</v>
      </c>
    </row>
    <row r="10" spans="1:7" x14ac:dyDescent="0.25">
      <c r="A10" s="160" t="s">
        <v>595</v>
      </c>
      <c r="B10" s="75">
        <v>2996891.05</v>
      </c>
      <c r="C10" s="75">
        <v>0</v>
      </c>
      <c r="D10" s="75">
        <v>2996891.05</v>
      </c>
      <c r="E10" s="75">
        <v>675364.71</v>
      </c>
      <c r="F10" s="75">
        <v>675364.71</v>
      </c>
      <c r="G10" s="75">
        <v>2321526.34</v>
      </c>
    </row>
    <row r="11" spans="1:7" x14ac:dyDescent="0.25">
      <c r="A11" s="160" t="s">
        <v>596</v>
      </c>
      <c r="B11" s="75">
        <v>1025038.45</v>
      </c>
      <c r="C11" s="75">
        <v>0</v>
      </c>
      <c r="D11" s="75">
        <v>1025038.45</v>
      </c>
      <c r="E11" s="75">
        <v>341198.57</v>
      </c>
      <c r="F11" s="75">
        <v>341198.57</v>
      </c>
      <c r="G11" s="75">
        <v>683839.88</v>
      </c>
    </row>
    <row r="12" spans="1:7" x14ac:dyDescent="0.25">
      <c r="A12" s="160" t="s">
        <v>597</v>
      </c>
      <c r="B12" s="75">
        <v>1020038.45</v>
      </c>
      <c r="C12" s="75">
        <v>0</v>
      </c>
      <c r="D12" s="75">
        <v>1020038.45</v>
      </c>
      <c r="E12" s="75">
        <v>333684.15000000002</v>
      </c>
      <c r="F12" s="75">
        <v>333684.15000000002</v>
      </c>
      <c r="G12" s="75">
        <v>686354.3</v>
      </c>
    </row>
    <row r="13" spans="1:7" x14ac:dyDescent="0.25">
      <c r="A13" s="160" t="s">
        <v>598</v>
      </c>
      <c r="B13" s="75">
        <v>474724.45</v>
      </c>
      <c r="C13" s="75">
        <v>0</v>
      </c>
      <c r="D13" s="75">
        <v>474724.45</v>
      </c>
      <c r="E13" s="75">
        <v>159489.59</v>
      </c>
      <c r="F13" s="75">
        <v>159489.59</v>
      </c>
      <c r="G13" s="75">
        <v>315234.86</v>
      </c>
    </row>
    <row r="14" spans="1:7" x14ac:dyDescent="0.25">
      <c r="A14" s="160" t="s">
        <v>599</v>
      </c>
      <c r="B14" s="75">
        <v>477724.45</v>
      </c>
      <c r="C14" s="75">
        <v>0</v>
      </c>
      <c r="D14" s="75">
        <v>477724.45</v>
      </c>
      <c r="E14" s="75">
        <v>155829.70000000001</v>
      </c>
      <c r="F14" s="75">
        <v>155829.70000000001</v>
      </c>
      <c r="G14" s="75">
        <v>321894.75</v>
      </c>
    </row>
    <row r="15" spans="1:7" x14ac:dyDescent="0.25">
      <c r="A15" s="160" t="s">
        <v>600</v>
      </c>
      <c r="B15" s="75">
        <v>421037.25</v>
      </c>
      <c r="C15" s="75">
        <v>0</v>
      </c>
      <c r="D15" s="75">
        <v>421037.25</v>
      </c>
      <c r="E15" s="75">
        <v>106371.53</v>
      </c>
      <c r="F15" s="75">
        <v>106371.53</v>
      </c>
      <c r="G15" s="75">
        <v>314665.71999999997</v>
      </c>
    </row>
    <row r="16" spans="1:7" x14ac:dyDescent="0.25">
      <c r="A16" s="160" t="s">
        <v>601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160" t="s">
        <v>602</v>
      </c>
      <c r="B17" s="75">
        <v>797545.9</v>
      </c>
      <c r="C17" s="75">
        <v>0</v>
      </c>
      <c r="D17" s="75">
        <v>797545.9</v>
      </c>
      <c r="E17" s="75">
        <v>267505.71999999997</v>
      </c>
      <c r="F17" s="75">
        <v>267505.71999999997</v>
      </c>
      <c r="G17" s="75">
        <v>530040.18000000005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7213000.0000000009</v>
      </c>
      <c r="C29" s="4">
        <f t="shared" ref="C29:G29" si="2">SUM(C19,C9)</f>
        <v>0</v>
      </c>
      <c r="D29" s="4">
        <f t="shared" si="2"/>
        <v>7213000.0000000009</v>
      </c>
      <c r="E29" s="4">
        <f t="shared" si="2"/>
        <v>2039443.9700000002</v>
      </c>
      <c r="F29" s="4">
        <f t="shared" si="2"/>
        <v>2039443.9700000002</v>
      </c>
      <c r="G29" s="4">
        <f t="shared" si="2"/>
        <v>5173556.0299999984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6:G16 C10 C11 C12 C13 C14 C15 B18:G29 C1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C46" zoomScale="75" zoomScaleNormal="75" workbookViewId="0">
      <selection activeCell="G14" sqref="G1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7" t="s">
        <v>392</v>
      </c>
      <c r="B1" s="178"/>
      <c r="C1" s="178"/>
      <c r="D1" s="178"/>
      <c r="E1" s="178"/>
      <c r="F1" s="178"/>
      <c r="G1" s="178"/>
    </row>
    <row r="2" spans="1:7" x14ac:dyDescent="0.25">
      <c r="A2" s="110" t="str">
        <f>'Formato 1'!A2</f>
        <v>INSTITUTO MUNICIPAL DE PLANEACION DEL MUNICIPIO DE SALAMANCA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6" t="s">
        <v>4</v>
      </c>
      <c r="B7" s="174" t="s">
        <v>298</v>
      </c>
      <c r="C7" s="175"/>
      <c r="D7" s="175"/>
      <c r="E7" s="175"/>
      <c r="F7" s="176"/>
      <c r="G7" s="170" t="s">
        <v>395</v>
      </c>
    </row>
    <row r="8" spans="1:7" ht="30" x14ac:dyDescent="0.25">
      <c r="A8" s="167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69"/>
    </row>
    <row r="9" spans="1:7" ht="16.5" customHeight="1" x14ac:dyDescent="0.25">
      <c r="A9" s="26" t="s">
        <v>397</v>
      </c>
      <c r="B9" s="30">
        <f>SUM(B10,B19,B27,B37)</f>
        <v>7213000</v>
      </c>
      <c r="C9" s="30">
        <f t="shared" ref="C9:G9" si="0">SUM(C10,C19,C27,C37)</f>
        <v>0</v>
      </c>
      <c r="D9" s="30">
        <f t="shared" si="0"/>
        <v>7213000</v>
      </c>
      <c r="E9" s="30">
        <f t="shared" si="0"/>
        <v>2039443.97</v>
      </c>
      <c r="F9" s="30">
        <f t="shared" si="0"/>
        <v>2039443.97</v>
      </c>
      <c r="G9" s="30">
        <f t="shared" si="0"/>
        <v>5173556.03</v>
      </c>
    </row>
    <row r="10" spans="1:7" ht="15" customHeight="1" x14ac:dyDescent="0.25">
      <c r="A10" s="58" t="s">
        <v>398</v>
      </c>
      <c r="B10" s="47">
        <f>SUM(B11:B18)</f>
        <v>7213000</v>
      </c>
      <c r="C10" s="47">
        <f t="shared" ref="C10:G10" si="1">SUM(C11:C18)</f>
        <v>0</v>
      </c>
      <c r="D10" s="47">
        <f t="shared" si="1"/>
        <v>7213000</v>
      </c>
      <c r="E10" s="47">
        <f t="shared" si="1"/>
        <v>2039443.97</v>
      </c>
      <c r="F10" s="47">
        <f t="shared" si="1"/>
        <v>2039443.97</v>
      </c>
      <c r="G10" s="47">
        <f t="shared" si="1"/>
        <v>5173556.03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7213000</v>
      </c>
      <c r="C13" s="47">
        <v>0</v>
      </c>
      <c r="D13" s="47">
        <v>7213000</v>
      </c>
      <c r="E13" s="47">
        <v>2039443.97</v>
      </c>
      <c r="F13" s="47">
        <v>2039443.97</v>
      </c>
      <c r="G13" s="47">
        <v>5173556.03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7213000</v>
      </c>
      <c r="C77" s="4">
        <f t="shared" ref="C77:G77" si="10">C43+C9</f>
        <v>0</v>
      </c>
      <c r="D77" s="4">
        <f t="shared" si="10"/>
        <v>7213000</v>
      </c>
      <c r="E77" s="4">
        <f t="shared" si="10"/>
        <v>2039443.97</v>
      </c>
      <c r="F77" s="4">
        <f t="shared" si="10"/>
        <v>2039443.97</v>
      </c>
      <c r="G77" s="4">
        <f t="shared" si="10"/>
        <v>5173556.03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2 B14:G77 C13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17" zoomScale="75" zoomScaleNormal="75" workbookViewId="0">
      <selection activeCell="C43" sqref="C4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1" t="s">
        <v>431</v>
      </c>
      <c r="B1" s="163"/>
      <c r="C1" s="163"/>
      <c r="D1" s="163"/>
      <c r="E1" s="163"/>
      <c r="F1" s="163"/>
      <c r="G1" s="164"/>
    </row>
    <row r="2" spans="1:7" x14ac:dyDescent="0.25">
      <c r="A2" s="110" t="str">
        <f>'Formato 1'!A2</f>
        <v>INSTITUTO MUNICIPAL DE PLANEACION DEL MUNICIPIO DE SALAMANCA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6" t="s">
        <v>433</v>
      </c>
      <c r="B7" s="169" t="s">
        <v>298</v>
      </c>
      <c r="C7" s="169"/>
      <c r="D7" s="169"/>
      <c r="E7" s="169"/>
      <c r="F7" s="169"/>
      <c r="G7" s="169" t="s">
        <v>299</v>
      </c>
    </row>
    <row r="8" spans="1:7" ht="30" x14ac:dyDescent="0.25">
      <c r="A8" s="167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79"/>
    </row>
    <row r="9" spans="1:7" ht="15.75" customHeight="1" x14ac:dyDescent="0.25">
      <c r="A9" s="26" t="s">
        <v>434</v>
      </c>
      <c r="B9" s="119">
        <f>SUM(B10,B11,B12,B15,B16,B19)</f>
        <v>6135358.2000000002</v>
      </c>
      <c r="C9" s="119">
        <f t="shared" ref="C9:G9" si="0">SUM(C10,C11,C12,C15,C16,C19)</f>
        <v>0</v>
      </c>
      <c r="D9" s="119">
        <f t="shared" si="0"/>
        <v>6135358.2000000002</v>
      </c>
      <c r="E9" s="119">
        <f t="shared" si="0"/>
        <v>1950682.51</v>
      </c>
      <c r="F9" s="119">
        <f t="shared" si="0"/>
        <v>1950682.51</v>
      </c>
      <c r="G9" s="119">
        <f t="shared" si="0"/>
        <v>4184675.6900000004</v>
      </c>
    </row>
    <row r="10" spans="1:7" x14ac:dyDescent="0.25">
      <c r="A10" s="58" t="s">
        <v>435</v>
      </c>
      <c r="B10" s="75">
        <v>6135358.2000000002</v>
      </c>
      <c r="C10" s="75">
        <v>0</v>
      </c>
      <c r="D10" s="75">
        <v>6135358.2000000002</v>
      </c>
      <c r="E10" s="75">
        <v>1950682.51</v>
      </c>
      <c r="F10" s="75">
        <v>1950682.51</v>
      </c>
      <c r="G10" s="76">
        <f>D10-E10</f>
        <v>4184675.6900000004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6135358.2000000002</v>
      </c>
      <c r="C33" s="119">
        <f t="shared" ref="C33:G33" si="8">C21+C9</f>
        <v>0</v>
      </c>
      <c r="D33" s="119">
        <f t="shared" si="8"/>
        <v>6135358.2000000002</v>
      </c>
      <c r="E33" s="119">
        <f t="shared" si="8"/>
        <v>1950682.51</v>
      </c>
      <c r="F33" s="119">
        <f t="shared" si="8"/>
        <v>1950682.51</v>
      </c>
      <c r="G33" s="119">
        <f t="shared" si="8"/>
        <v>4184675.6900000004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C10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ELIZABETH RODRIGUEZ HUICHAPA</cp:lastModifiedBy>
  <cp:revision/>
  <cp:lastPrinted>2024-03-20T14:35:03Z</cp:lastPrinted>
  <dcterms:created xsi:type="dcterms:W3CDTF">2023-03-16T22:14:51Z</dcterms:created>
  <dcterms:modified xsi:type="dcterms:W3CDTF">2024-07-31T00:14:06Z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